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1.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worksheets/sheet1.xml" ContentType="application/vnd.openxmlformats-officedocument.spreadsheetml.worksheet+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13.xml" ContentType="application/vnd.openxmlformats-officedocument.drawing+xml"/>
  <Override PartName="/xl/drawings/drawing18.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drawings/drawing6.xml" ContentType="application/vnd.openxmlformats-officedocument.drawing+xml"/>
  <Override PartName="/xl/drawings/drawing4.xml" ContentType="application/vnd.openxmlformats-officedocument.drawing+xml"/>
  <Override PartName="/xl/drawings/drawing12.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33.xml" ContentType="application/vnd.openxmlformats-officedocument.spreadsheetml.worksheet+xml"/>
  <Override PartName="/xl/worksheets/sheet34.xml" ContentType="application/vnd.openxmlformats-officedocument.spreadsheetml.worksheet+xml"/>
  <Override PartName="/xl/worksheets/sheet31.xml" ContentType="application/vnd.openxmlformats-officedocument.spreadsheetml.worksheet+xml"/>
  <Override PartName="/xl/drawings/drawing10.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9.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1.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drawings/drawing7.xml" ContentType="application/vnd.openxmlformats-officedocument.drawing+xml"/>
  <Override PartName="/xl/worksheets/sheet30.xml" ContentType="application/vnd.openxmlformats-officedocument.spreadsheetml.worksheet+xml"/>
  <Override PartName="/xl/worksheets/sheet32.xml" ContentType="application/vnd.openxmlformats-officedocument.spreadsheetml.worksheet+xml"/>
  <Override PartName="/xl/worksheets/sheet26.xml" ContentType="application/vnd.openxmlformats-officedocument.spreadsheetml.worksheet+xml"/>
  <Override PartName="/xl/worksheets/sheet24.xml" ContentType="application/vnd.openxmlformats-officedocument.spreadsheetml.worksheet+xml"/>
  <Override PartName="/xl/worksheets/sheet21.xml" ContentType="application/vnd.openxmlformats-officedocument.spreadsheetml.worksheet+xml"/>
  <Override PartName="/xl/worksheets/sheet25.xml" ContentType="application/vnd.openxmlformats-officedocument.spreadsheetml.worksheet+xml"/>
  <Override PartName="/xl/drawings/drawing8.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trlProps/ctrlProp1.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0" yWindow="105" windowWidth="18210" windowHeight="8325" tabRatio="651" firstSheet="8" activeTab="10"/>
  </bookViews>
  <sheets>
    <sheet name="0.list" sheetId="1" state="hidden" r:id="rId1"/>
    <sheet name="0.rpt1" sheetId="76" state="hidden" r:id="rId2"/>
    <sheet name="0.rpt2" sheetId="77" state="hidden" r:id="rId3"/>
    <sheet name="0.rpt3" sheetId="78" state="hidden" r:id="rId4"/>
    <sheet name="0rpt3Obj" sheetId="79" state="hidden" r:id="rId5"/>
    <sheet name="0rpt3Risk" sheetId="81" state="hidden" r:id="rId6"/>
    <sheet name="0rpt3Fin" sheetId="80" state="hidden" r:id="rId7"/>
    <sheet name="0rpt3CoFin" sheetId="82" state="hidden" r:id="rId8"/>
    <sheet name="Welcome" sheetId="67" r:id="rId9"/>
    <sheet name="General Guidance" sheetId="68" r:id="rId10"/>
    <sheet name="BasicData" sheetId="41" r:id="rId11"/>
    <sheet name="RTA" sheetId="42" r:id="rId12"/>
    <sheet name="UNDP CO" sheetId="43" r:id="rId13"/>
    <sheet name="DO" sheetId="44" r:id="rId14"/>
    <sheet name="DORating" sheetId="45" r:id="rId15"/>
    <sheet name="DOActionPlan" sheetId="46" r:id="rId16"/>
    <sheet name="IP" sheetId="47" r:id="rId17"/>
    <sheet name="IPRating" sheetId="48" r:id="rId18"/>
    <sheet name="IPActionPlan" sheetId="49" r:id="rId19"/>
    <sheet name="CriticalRisk" sheetId="50" r:id="rId20"/>
    <sheet name="Adjustments" sheetId="51" r:id="rId21"/>
    <sheet name="Finance" sheetId="52" r:id="rId22"/>
    <sheet name="Procurement" sheetId="53" r:id="rId23"/>
    <sheet name="AddFin" sheetId="55" r:id="rId24"/>
    <sheet name="PR" sheetId="56" r:id="rId25"/>
    <sheet name="Partnerships" sheetId="57" r:id="rId26"/>
    <sheet name="Evaluation" sheetId="59" r:id="rId27"/>
    <sheet name="Gender" sheetId="66" r:id="rId28"/>
    <sheet name="BD Intro" sheetId="83" r:id="rId29"/>
    <sheet name="0rpt3OverInfo1A" sheetId="92" state="hidden" r:id="rId30"/>
    <sheet name="0rpt3ProtArea" sheetId="93" state="hidden" r:id="rId31"/>
    <sheet name="OverInfo1" sheetId="90" r:id="rId32"/>
    <sheet name="OverInfo2" sheetId="85" r:id="rId33"/>
    <sheet name="ProtArea" sheetId="91" r:id="rId34"/>
    <sheet name="Mainstream" sheetId="87" r:id="rId35"/>
    <sheet name="Annex3" sheetId="88" r:id="rId36"/>
    <sheet name="Annex4" sheetId="89" r:id="rId37"/>
  </sheets>
  <externalReferences>
    <externalReference r:id="rId38"/>
  </externalReferences>
  <definedNames>
    <definedName name="_xlnm._FilterDatabase" localSheetId="4" hidden="1">'0rpt3Obj'!$A$2:$G$25</definedName>
    <definedName name="_ftn2" localSheetId="21">Finance!#REF!</definedName>
    <definedName name="_ftnref2" localSheetId="21">Finance!#REF!</definedName>
    <definedName name="_rpt3">'0.rpt3'!$G$1:$H$256</definedName>
    <definedName name="Indicator" localSheetId="12">'UNDP CO'!#REF!</definedName>
    <definedName name="mode_Debug" localSheetId="31">'[1]0.list'!#REF!</definedName>
    <definedName name="mode_Debug" localSheetId="33">'[1]0.list'!#REF!</definedName>
    <definedName name="mode_Debug">'0.list'!#REF!</definedName>
    <definedName name="Outcomes" localSheetId="31">[1]DO!$C$35,[1]DO!$C$45,[1]DO!$C$55,[1]DO!$C$65,[1]DO!$C$75,[1]DO!$C$85,[1]DO!$C$95,[1]DO!$C$105,[1]DO!$C$115,[1]DO!$C$125,[1]DO!$C$135,[1]DO!$C$145,[1]DO!$C$155,[1]DO!$C$165,[1]DO!$C$175,[1]DO!$C$185,[1]DO!$C$195,[1]DO!$C$205,[1]DO!$C$215,[1]DO!$C$225,[1]DO!$C$235,[1]DO!$C$245,[1]DO!$C$255,[1]DO!$C$265</definedName>
    <definedName name="Outcomes" localSheetId="33">[1]DO!$C$35,[1]DO!$C$45,[1]DO!$C$55,[1]DO!$C$65,[1]DO!$C$75,[1]DO!$C$85,[1]DO!$C$95,[1]DO!$C$105,[1]DO!$C$115,[1]DO!$C$125,[1]DO!$C$135,[1]DO!$C$145,[1]DO!$C$155,[1]DO!$C$165,[1]DO!$C$175,[1]DO!$C$185,[1]DO!$C$195,[1]DO!$C$205,[1]DO!$C$215,[1]DO!$C$225,[1]DO!$C$235,[1]DO!$C$245,[1]DO!$C$255,[1]DO!$C$265</definedName>
    <definedName name="Outcomes">DO!$C$35,DO!$C$45,DO!$C$55,DO!$C$65,DO!$C$75,DO!$C$85,DO!$C$95,DO!$C$105,DO!$C$115,DO!$C$125,DO!$C$135,DO!$C$145,DO!$C$155,DO!$C$165,DO!$C$175,DO!$C$185,DO!$C$195,DO!$C$205,DO!$C$215,DO!$C$225,DO!$C$235,DO!$C$245,DO!$C$255,DO!$C$265</definedName>
    <definedName name="Outcomes1" localSheetId="31">[1]DO!$C$35,[1]DO!$C$45,[1]DO!$C$55,[1]DO!$C$65,[1]DO!$C$75,[1]DO!$C$85,[1]DO!$C$95,[1]DO!$C$105,[1]DO!$C$115,[1]DO!$C$125,[1]DO!$C$135,[1]DO!$C$145,[1]DO!$C$155,[1]DO!$C$165,[1]DO!$C$175,[1]DO!$C$185,[1]DO!$C$195,[1]DO!$C$205,[1]DO!$C$215,[1]DO!$C$225,[1]DO!$C$235,[1]DO!$C$245,[1]DO!$C$255,[1]DO!$C$265</definedName>
    <definedName name="Outcomes1" localSheetId="33">[1]DO!$C$35,[1]DO!$C$45,[1]DO!$C$55,[1]DO!$C$65,[1]DO!$C$75,[1]DO!$C$85,[1]DO!$C$95,[1]DO!$C$105,[1]DO!$C$115,[1]DO!$C$125,[1]DO!$C$135,[1]DO!$C$145,[1]DO!$C$155,[1]DO!$C$165,[1]DO!$C$175,[1]DO!$C$185,[1]DO!$C$195,[1]DO!$C$205,[1]DO!$C$215,[1]DO!$C$225,[1]DO!$C$235,[1]DO!$C$245,[1]DO!$C$255,[1]DO!$C$265</definedName>
    <definedName name="Outcomes1">DO!$C$35,DO!$C$45,DO!$C$55,DO!$C$65,DO!$C$75,DO!$C$85,DO!$C$95,DO!$C$105,DO!$C$115,DO!$C$125,DO!$C$135,DO!$C$145,DO!$C$155,DO!$C$165,DO!$C$175,DO!$C$185,DO!$C$195,DO!$C$205,DO!$C$215,DO!$C$225,DO!$C$235,DO!$C$245,DO!$C$255,DO!$C$265</definedName>
    <definedName name="Outcomes2" localSheetId="31">[1]DO!$C$275,[1]DO!$C$285,[1]DO!$C$295,[1]DO!$C$305,[1]DO!$C$315,[1]DO!$C$325,[1]DO!$C$335,[1]DO!$C$345,[1]DO!$C$355,[1]DO!$C$365,[1]DO!$C$375,[1]DO!$C$385,[1]DO!$C$395,[1]DO!$C$405,[1]DO!$C$415,[1]DO!$C$425</definedName>
    <definedName name="Outcomes2" localSheetId="33">[1]DO!$C$275,[1]DO!$C$285,[1]DO!$C$295,[1]DO!$C$305,[1]DO!$C$315,[1]DO!$C$325,[1]DO!$C$335,[1]DO!$C$345,[1]DO!$C$355,[1]DO!$C$365,[1]DO!$C$375,[1]DO!$C$385,[1]DO!$C$395,[1]DO!$C$405,[1]DO!$C$415,[1]DO!$C$425</definedName>
    <definedName name="Outcomes2">DO!$C$275,DO!$C$285,DO!$C$295,DO!$C$305,DO!$C$315,DO!$C$325,DO!$C$335,DO!$C$345,DO!$C$355,DO!$C$365,DO!$C$375,DO!$C$385,DO!$C$395,DO!$C$405,DO!$C$415,DO!$C$425</definedName>
    <definedName name="OutcomesIP" localSheetId="31">[1]IP!$D$14,[1]IP!$D$20,[1]IP!$D$26,[1]IP!$D$32,[1]IP!$D$38,[1]IP!$D$44,[1]IP!$D$50,[1]IP!$D$56,[1]IP!$D$62,[1]IP!$D$68,[1]IP!$D$74,[1]IP!$D$80,[1]IP!$D$86,[1]IP!$D$92,[1]IP!$D$98,[1]IP!$D$104,[1]IP!$D$110,[1]IP!$D$116,[1]IP!$D$122,[1]IP!$D$128,[1]IP!$D$134,[1]IP!$D$140,[1]IP!$D$146,[1]IP!$D$152,[1]IP!$D$158</definedName>
    <definedName name="OutcomesIP" localSheetId="33">[1]IP!$D$14,[1]IP!$D$20,[1]IP!$D$26,[1]IP!$D$32,[1]IP!$D$38,[1]IP!$D$44,[1]IP!$D$50,[1]IP!$D$56,[1]IP!$D$62,[1]IP!$D$68,[1]IP!$D$74,[1]IP!$D$80,[1]IP!$D$86,[1]IP!$D$92,[1]IP!$D$98,[1]IP!$D$104,[1]IP!$D$110,[1]IP!$D$116,[1]IP!$D$122,[1]IP!$D$128,[1]IP!$D$134,[1]IP!$D$140,[1]IP!$D$146,[1]IP!$D$152,[1]IP!$D$158</definedName>
    <definedName name="OutcomesIP">IP!$D$14,IP!$D$20,IP!$D$26,IP!$D$32,IP!$D$38,IP!$D$44,IP!$D$50,IP!$D$56,IP!$D$62,IP!$D$68,IP!$D$74,IP!$D$80,IP!$D$86,IP!$D$92,IP!$D$98,IP!$D$104,IP!$D$110,IP!$D$116,IP!$D$122,IP!$D$128,IP!$D$134,IP!$D$140,IP!$D$146,IP!$D$152,IP!$D$158</definedName>
    <definedName name="OutcomesIP1" localSheetId="31">[1]IP!$D$14,[1]IP!$D$20,[1]IP!$D$26,[1]IP!$D$32,[1]IP!$D$38,[1]IP!$D$44,[1]IP!$D$50,[1]IP!$D$56,[1]IP!$D$62,[1]IP!$D$68,[1]IP!$D$74,[1]IP!$D$80,[1]IP!$D$86,[1]IP!$D$92,[1]IP!$D$98,[1]IP!$D$104,[1]IP!$D$110,[1]IP!$D$116,[1]IP!$D$122,[1]IP!$D$128,[1]IP!$D$134,[1]IP!$D$140,[1]IP!$D$146,[1]IP!$D$152,[1]IP!$D$158</definedName>
    <definedName name="OutcomesIP1" localSheetId="33">[1]IP!$D$14,[1]IP!$D$20,[1]IP!$D$26,[1]IP!$D$32,[1]IP!$D$38,[1]IP!$D$44,[1]IP!$D$50,[1]IP!$D$56,[1]IP!$D$62,[1]IP!$D$68,[1]IP!$D$74,[1]IP!$D$80,[1]IP!$D$86,[1]IP!$D$92,[1]IP!$D$98,[1]IP!$D$104,[1]IP!$D$110,[1]IP!$D$116,[1]IP!$D$122,[1]IP!$D$128,[1]IP!$D$134,[1]IP!$D$140,[1]IP!$D$146,[1]IP!$D$152,[1]IP!$D$158</definedName>
    <definedName name="OutcomesIP1">IP!$D$14,IP!$D$20,IP!$D$26,IP!$D$32,IP!$D$38,IP!$D$44,IP!$D$50,IP!$D$56,IP!$D$62,IP!$D$68,IP!$D$74,IP!$D$80,IP!$D$86,IP!$D$92,IP!$D$98,IP!$D$104,IP!$D$110,IP!$D$116,IP!$D$122,IP!$D$128,IP!$D$134,IP!$D$140,IP!$D$146,IP!$D$152,IP!$D$158</definedName>
    <definedName name="OutcomesIP2" localSheetId="31">[1]IP!$D$164,[1]IP!$D$170,[1]IP!$D$176,[1]IP!$D$182,[1]IP!$D$188,[1]IP!$D$194,[1]IP!$D$200,[1]IP!$D$206,[1]IP!$D$212,[1]IP!$D$218,[1]IP!$D$224,[1]IP!$D$230,[1]IP!$D$236,[1]IP!$D$242,[1]IP!$D$248</definedName>
    <definedName name="OutcomesIP2" localSheetId="33">[1]IP!$D$164,[1]IP!$D$170,[1]IP!$D$176,[1]IP!$D$182,[1]IP!$D$188,[1]IP!$D$194,[1]IP!$D$200,[1]IP!$D$206,[1]IP!$D$212,[1]IP!$D$218,[1]IP!$D$224,[1]IP!$D$230,[1]IP!$D$236,[1]IP!$D$242,[1]IP!$D$248</definedName>
    <definedName name="OutcomesIP2">IP!$D$164,IP!$D$170,IP!$D$176,IP!$D$182,IP!$D$188,IP!$D$194,IP!$D$200,IP!$D$206,IP!$D$212,IP!$D$218,IP!$D$224,IP!$D$230,IP!$D$236,IP!$D$242,IP!$D$248</definedName>
    <definedName name="OverInfo1">#REF!</definedName>
    <definedName name="OverInfo2">#REF!</definedName>
    <definedName name="path_full" localSheetId="31">'[1]0.list'!#REF!</definedName>
    <definedName name="path_full" localSheetId="33">'[1]0.list'!#REF!</definedName>
    <definedName name="path_full">'0.list'!#REF!</definedName>
    <definedName name="_xlnm.Print_Area" localSheetId="23">AddFin!$B$2:$K$47</definedName>
    <definedName name="_xlnm.Print_Area" localSheetId="20">Adjustments!$B$2:$H$32</definedName>
    <definedName name="_xlnm.Print_Area" localSheetId="10">BasicData!$B$2:$J$86</definedName>
    <definedName name="_xlnm.Print_Area" localSheetId="19">CriticalRisk!$B$2:$G$21</definedName>
    <definedName name="_xlnm.Print_Area" localSheetId="15">DOActionPlan!$B$2:$F$20</definedName>
    <definedName name="_xlnm.Print_Area" localSheetId="14">DORating!$B$2:$H$33</definedName>
    <definedName name="_xlnm.Print_Area" localSheetId="26">Evaluation!$B$2:$N$39</definedName>
    <definedName name="_xlnm.Print_Area" localSheetId="21">Finance!$B$2:$J$57</definedName>
    <definedName name="_xlnm.Print_Area" localSheetId="16">IP!$B$2:$F$254</definedName>
    <definedName name="_xlnm.Print_Area" localSheetId="18">IPActionPlan!$B$2:$F$20</definedName>
    <definedName name="_xlnm.Print_Area" localSheetId="17">IPRating!$B$2:$H$33</definedName>
    <definedName name="_xlnm.Print_Area" localSheetId="25">Partnerships!$B$2:$I$24</definedName>
    <definedName name="_xlnm.Print_Area" localSheetId="24">PR!$B$2:$F$27</definedName>
    <definedName name="_xlnm.Print_Area" localSheetId="22">Procurement!$B$2:$L$52</definedName>
    <definedName name="_xlnm.Print_Area" localSheetId="11">RTA!$B$2:$F$36</definedName>
    <definedName name="_xlnm.Print_Area" localSheetId="12">'UNDP CO'!$B$2:$E$28</definedName>
    <definedName name="_xlnm.Print_Titles" localSheetId="21">Finance!$2:$15</definedName>
    <definedName name="_xlnm.Print_Titles" localSheetId="22">Procurement!$2:$16</definedName>
    <definedName name="Prog" localSheetId="17">IPRating!$D$14</definedName>
    <definedName name="Risk" localSheetId="20">Adjustments!#REF!</definedName>
    <definedName name="RowsToExport">#REF!</definedName>
  </definedNames>
  <calcPr calcId="145621"/>
</workbook>
</file>

<file path=xl/calcChain.xml><?xml version="1.0" encoding="utf-8"?>
<calcChain xmlns="http://schemas.openxmlformats.org/spreadsheetml/2006/main">
  <c r="G7" i="76" l="1"/>
  <c r="F12" i="93"/>
  <c r="G25" i="79"/>
  <c r="G24" i="79"/>
  <c r="G23" i="79"/>
  <c r="G22" i="79"/>
  <c r="G21" i="79"/>
  <c r="G20" i="79"/>
  <c r="G19" i="79"/>
  <c r="G18" i="79"/>
  <c r="G17" i="79"/>
  <c r="G16" i="79"/>
  <c r="G15" i="79"/>
  <c r="G14" i="79"/>
  <c r="G13" i="79"/>
  <c r="G12" i="79"/>
  <c r="G11" i="79"/>
  <c r="G10" i="79"/>
  <c r="G9" i="79"/>
  <c r="G8" i="79"/>
  <c r="G7" i="79"/>
  <c r="G6" i="79"/>
  <c r="G5" i="79"/>
  <c r="G4" i="79"/>
  <c r="G3" i="79"/>
  <c r="G357" i="78"/>
  <c r="G358" i="78"/>
  <c r="G359" i="78"/>
  <c r="H357" i="78" s="1"/>
  <c r="H18" i="78" s="1"/>
  <c r="G360" i="78"/>
  <c r="G361" i="78"/>
  <c r="H351" i="78"/>
  <c r="H350" i="78"/>
  <c r="H349" i="78"/>
  <c r="H348" i="78"/>
  <c r="H346" i="78"/>
  <c r="H345" i="78"/>
  <c r="H344" i="78"/>
  <c r="H343" i="78"/>
  <c r="H341" i="78"/>
  <c r="H340" i="78"/>
  <c r="H339" i="78"/>
  <c r="H338" i="78"/>
  <c r="H336" i="78"/>
  <c r="H335" i="78"/>
  <c r="H334" i="78"/>
  <c r="H333" i="78"/>
  <c r="H332" i="78"/>
  <c r="H330" i="78"/>
  <c r="H329" i="78"/>
  <c r="H328" i="78"/>
  <c r="H322" i="78"/>
  <c r="G322" i="78"/>
  <c r="H321" i="78"/>
  <c r="G321" i="78"/>
  <c r="H320" i="78"/>
  <c r="G320" i="78"/>
  <c r="H319" i="78"/>
  <c r="G319" i="78"/>
  <c r="H318" i="78"/>
  <c r="G318" i="78"/>
  <c r="H315" i="78"/>
  <c r="G315" i="78"/>
  <c r="H314" i="78"/>
  <c r="G314" i="78"/>
  <c r="H313" i="78"/>
  <c r="G313" i="78"/>
  <c r="H312" i="78"/>
  <c r="G312" i="78"/>
  <c r="H311" i="78"/>
  <c r="G311" i="78"/>
  <c r="H308" i="78"/>
  <c r="G308" i="78"/>
  <c r="H307" i="78"/>
  <c r="G307" i="78"/>
  <c r="H306" i="78"/>
  <c r="G306" i="78"/>
  <c r="H305" i="78"/>
  <c r="G305" i="78"/>
  <c r="H304" i="78"/>
  <c r="G304" i="78"/>
  <c r="H301" i="78"/>
  <c r="H300" i="78"/>
  <c r="H299" i="78"/>
  <c r="H298" i="78"/>
  <c r="H297" i="78"/>
  <c r="H292" i="78"/>
  <c r="H291" i="78"/>
  <c r="H290" i="78"/>
  <c r="H289" i="78"/>
  <c r="H288" i="78"/>
  <c r="G282" i="78"/>
  <c r="G281" i="78"/>
  <c r="G280" i="78"/>
  <c r="G278" i="78"/>
  <c r="G276" i="78"/>
  <c r="G274" i="78"/>
  <c r="G272" i="78"/>
  <c r="G270" i="78"/>
  <c r="G268" i="78"/>
  <c r="G266" i="78"/>
  <c r="G264" i="78"/>
  <c r="G262" i="78"/>
  <c r="G259" i="78"/>
  <c r="B7" i="83"/>
  <c r="B7" i="90"/>
  <c r="B7" i="85"/>
  <c r="B7" i="91"/>
  <c r="B7" i="87"/>
  <c r="B7" i="88"/>
  <c r="B7" i="89"/>
  <c r="H22" i="91"/>
  <c r="G208" i="78"/>
  <c r="I18" i="52"/>
  <c r="H223" i="78"/>
  <c r="H222" i="78"/>
  <c r="H221" i="78"/>
  <c r="H220" i="78"/>
  <c r="H219" i="78"/>
  <c r="H218" i="78"/>
  <c r="H217" i="78"/>
  <c r="H216" i="78"/>
  <c r="H215" i="78"/>
  <c r="H214" i="78"/>
  <c r="K19" i="78"/>
  <c r="M19" i="78"/>
  <c r="M204" i="78"/>
  <c r="L204" i="78"/>
  <c r="K204" i="78"/>
  <c r="H204" i="78"/>
  <c r="M201" i="78"/>
  <c r="L201" i="78"/>
  <c r="K201" i="78"/>
  <c r="H201" i="78"/>
  <c r="M198" i="78"/>
  <c r="L198" i="78"/>
  <c r="K198" i="78"/>
  <c r="H198" i="78"/>
  <c r="M195" i="78"/>
  <c r="L195" i="78"/>
  <c r="K195" i="78"/>
  <c r="H195" i="78"/>
  <c r="M192" i="78"/>
  <c r="L192" i="78"/>
  <c r="K192" i="78"/>
  <c r="H192" i="78"/>
  <c r="M189" i="78"/>
  <c r="L189" i="78"/>
  <c r="K189" i="78"/>
  <c r="H189" i="78"/>
  <c r="M95" i="78"/>
  <c r="L95" i="78"/>
  <c r="K95" i="78"/>
  <c r="H95" i="78"/>
  <c r="M92" i="78"/>
  <c r="L92" i="78"/>
  <c r="K92" i="78"/>
  <c r="H92" i="78"/>
  <c r="M89" i="78"/>
  <c r="L89" i="78"/>
  <c r="K89" i="78"/>
  <c r="H89" i="78"/>
  <c r="M86" i="78"/>
  <c r="L86" i="78"/>
  <c r="K86" i="78"/>
  <c r="H86" i="78"/>
  <c r="M83" i="78"/>
  <c r="L83" i="78"/>
  <c r="K83" i="78"/>
  <c r="H83" i="78"/>
  <c r="M80" i="78"/>
  <c r="L80" i="78"/>
  <c r="K80" i="78"/>
  <c r="H80" i="78"/>
  <c r="K20" i="78"/>
  <c r="M20" i="78"/>
  <c r="I7" i="76"/>
  <c r="J7" i="76"/>
  <c r="K7" i="76"/>
  <c r="G2" i="79"/>
  <c r="H254" i="78"/>
  <c r="H253" i="78"/>
  <c r="H252" i="78"/>
  <c r="H251" i="78"/>
  <c r="H250" i="78"/>
  <c r="H249" i="78"/>
  <c r="G223" i="78"/>
  <c r="G222" i="78"/>
  <c r="G221" i="78"/>
  <c r="G220" i="78"/>
  <c r="G219" i="78"/>
  <c r="G218" i="78"/>
  <c r="G217" i="78"/>
  <c r="G216" i="78"/>
  <c r="G215" i="78"/>
  <c r="G214" i="78"/>
  <c r="H203" i="78"/>
  <c r="H202" i="78"/>
  <c r="H200" i="78"/>
  <c r="H199" i="78"/>
  <c r="H197" i="78"/>
  <c r="H196" i="78"/>
  <c r="H194" i="78"/>
  <c r="H193" i="78"/>
  <c r="H191" i="78"/>
  <c r="H190" i="78"/>
  <c r="H188" i="78"/>
  <c r="H187" i="78"/>
  <c r="H184" i="78"/>
  <c r="H183" i="78"/>
  <c r="H182" i="78"/>
  <c r="H181" i="78"/>
  <c r="H179" i="78"/>
  <c r="H178" i="78"/>
  <c r="H177" i="78"/>
  <c r="H176" i="78"/>
  <c r="H174" i="78"/>
  <c r="H173" i="78"/>
  <c r="H172" i="78"/>
  <c r="H171" i="78"/>
  <c r="H169" i="78"/>
  <c r="H168" i="78"/>
  <c r="H167" i="78"/>
  <c r="H166" i="78"/>
  <c r="H164" i="78"/>
  <c r="H163" i="78"/>
  <c r="H162" i="78"/>
  <c r="H161" i="78"/>
  <c r="H94" i="78"/>
  <c r="H93" i="78"/>
  <c r="H91" i="78"/>
  <c r="H90" i="78"/>
  <c r="H88" i="78"/>
  <c r="H87" i="78"/>
  <c r="H85" i="78"/>
  <c r="H84" i="78"/>
  <c r="H82" i="78"/>
  <c r="H81" i="78"/>
  <c r="H79" i="78"/>
  <c r="H78" i="78"/>
  <c r="H75" i="78"/>
  <c r="H74" i="78"/>
  <c r="H73" i="78"/>
  <c r="H72" i="78"/>
  <c r="H70" i="78"/>
  <c r="H69" i="78"/>
  <c r="H68" i="78"/>
  <c r="H67" i="78"/>
  <c r="H65" i="78"/>
  <c r="H64" i="78"/>
  <c r="H63" i="78"/>
  <c r="H62" i="78"/>
  <c r="H60" i="78"/>
  <c r="H59" i="78"/>
  <c r="H58" i="78"/>
  <c r="H57" i="78"/>
  <c r="G256" i="78"/>
  <c r="G248" i="78"/>
  <c r="G246" i="78"/>
  <c r="G240" i="78"/>
  <c r="G238" i="78"/>
  <c r="G236" i="78"/>
  <c r="G234" i="78"/>
  <c r="G232" i="78"/>
  <c r="G230" i="78"/>
  <c r="G226" i="78"/>
  <c r="G212" i="78"/>
  <c r="G157" i="78"/>
  <c r="G156" i="78"/>
  <c r="G155" i="78"/>
  <c r="G154" i="78"/>
  <c r="G153" i="78"/>
  <c r="G151" i="78"/>
  <c r="G150" i="78"/>
  <c r="G149" i="78"/>
  <c r="G148" i="78"/>
  <c r="G147" i="78"/>
  <c r="G145" i="78"/>
  <c r="G144" i="78"/>
  <c r="G143" i="78"/>
  <c r="G142" i="78"/>
  <c r="G141" i="78"/>
  <c r="G139" i="78"/>
  <c r="G138" i="78"/>
  <c r="G137" i="78"/>
  <c r="G136" i="78"/>
  <c r="G135" i="78"/>
  <c r="G133" i="78"/>
  <c r="G132" i="78"/>
  <c r="G131" i="78"/>
  <c r="G130" i="78"/>
  <c r="G129" i="78"/>
  <c r="G127" i="78"/>
  <c r="G126" i="78"/>
  <c r="G125" i="78"/>
  <c r="G124" i="78"/>
  <c r="G123" i="78"/>
  <c r="G121" i="78"/>
  <c r="G120" i="78"/>
  <c r="G119" i="78"/>
  <c r="G118" i="78"/>
  <c r="G117" i="78"/>
  <c r="G115" i="78"/>
  <c r="G114" i="78"/>
  <c r="G113" i="78"/>
  <c r="G112" i="78"/>
  <c r="G111" i="78"/>
  <c r="G109" i="78"/>
  <c r="G108" i="78"/>
  <c r="G107" i="78"/>
  <c r="G106" i="78"/>
  <c r="G105" i="78"/>
  <c r="G103" i="78"/>
  <c r="G102" i="78"/>
  <c r="G101" i="78"/>
  <c r="G100" i="78"/>
  <c r="G99" i="78"/>
  <c r="H55" i="78"/>
  <c r="H54" i="78"/>
  <c r="H53" i="78"/>
  <c r="H52" i="78"/>
  <c r="G45" i="78"/>
  <c r="F45" i="78"/>
  <c r="G42" i="78"/>
  <c r="F42" i="78"/>
  <c r="G39" i="78"/>
  <c r="F39" i="78"/>
  <c r="G36" i="78"/>
  <c r="G32" i="78"/>
  <c r="F32" i="78"/>
  <c r="G26" i="78"/>
  <c r="G29" i="78"/>
  <c r="F29" i="78"/>
  <c r="F26" i="78"/>
  <c r="H15" i="78"/>
  <c r="H16" i="78"/>
  <c r="H17" i="78"/>
  <c r="O2" i="78"/>
  <c r="L19" i="78"/>
  <c r="H19" i="78" s="1"/>
  <c r="G13" i="78"/>
  <c r="G23" i="78"/>
  <c r="G14" i="77"/>
  <c r="G11" i="77"/>
  <c r="G8" i="77"/>
  <c r="M2" i="77"/>
  <c r="M3" i="77"/>
  <c r="M4" i="77"/>
  <c r="M5" i="77" s="1"/>
  <c r="M6" i="77" s="1"/>
  <c r="M7" i="77"/>
  <c r="G5" i="77"/>
  <c r="M2" i="76"/>
  <c r="M3" i="76"/>
  <c r="M4" i="76"/>
  <c r="M5" i="76" s="1"/>
  <c r="M6" i="76" s="1"/>
  <c r="M7" i="76" s="1"/>
  <c r="M8" i="76" s="1"/>
  <c r="M9" i="76" s="1"/>
  <c r="M10" i="76" s="1"/>
  <c r="M11" i="76" s="1"/>
  <c r="M12" i="76" s="1"/>
  <c r="G18" i="76"/>
  <c r="G17" i="76"/>
  <c r="G16" i="76"/>
  <c r="G4" i="76"/>
  <c r="G28" i="76"/>
  <c r="F28" i="76"/>
  <c r="G27" i="76"/>
  <c r="F27" i="76"/>
  <c r="G26" i="76"/>
  <c r="F26" i="76"/>
  <c r="G25" i="76"/>
  <c r="F25" i="76"/>
  <c r="G21" i="76"/>
  <c r="F21" i="76"/>
  <c r="G22" i="76"/>
  <c r="F22" i="76"/>
  <c r="G13" i="76"/>
  <c r="G10" i="76"/>
  <c r="G6" i="76"/>
  <c r="D98" i="1"/>
  <c r="G140" i="1"/>
  <c r="G139" i="1"/>
  <c r="G138" i="1"/>
  <c r="G137" i="1"/>
  <c r="G136" i="1"/>
  <c r="G135" i="1"/>
  <c r="G134" i="1"/>
  <c r="G133" i="1"/>
  <c r="G132" i="1"/>
  <c r="G131" i="1"/>
  <c r="G130" i="1"/>
  <c r="G129" i="1"/>
  <c r="B128" i="1"/>
  <c r="G125" i="1"/>
  <c r="F125" i="1"/>
  <c r="G124" i="1"/>
  <c r="F124" i="1"/>
  <c r="G123" i="1"/>
  <c r="F123" i="1"/>
  <c r="G122" i="1"/>
  <c r="F122" i="1"/>
  <c r="G121" i="1"/>
  <c r="F121" i="1"/>
  <c r="G120" i="1"/>
  <c r="G119" i="1"/>
  <c r="G118" i="1"/>
  <c r="G117" i="1"/>
  <c r="G116" i="1"/>
  <c r="G115" i="1"/>
  <c r="G114" i="1"/>
  <c r="G113" i="1"/>
  <c r="G112" i="1"/>
  <c r="G111" i="1"/>
  <c r="G110" i="1"/>
  <c r="G109" i="1"/>
  <c r="G108" i="1"/>
  <c r="G107" i="1"/>
  <c r="G106" i="1"/>
  <c r="G104" i="1"/>
  <c r="G103" i="1"/>
  <c r="G98" i="1"/>
  <c r="B98" i="1"/>
  <c r="D96" i="1"/>
  <c r="B96" i="1"/>
  <c r="B95" i="1"/>
  <c r="B94" i="1"/>
  <c r="G89" i="1"/>
  <c r="F89" i="1"/>
  <c r="G88" i="1"/>
  <c r="F88" i="1"/>
  <c r="B84" i="1"/>
  <c r="B81" i="1"/>
  <c r="B76" i="1"/>
  <c r="B73"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N256" i="47"/>
  <c r="N257" i="47"/>
  <c r="N258" i="47"/>
  <c r="N259" i="47"/>
  <c r="H188" i="47" s="1"/>
  <c r="N260" i="47"/>
  <c r="N261" i="47"/>
  <c r="N262" i="47"/>
  <c r="N263" i="47"/>
  <c r="N264" i="47"/>
  <c r="N265" i="47"/>
  <c r="N266" i="47"/>
  <c r="N267" i="47"/>
  <c r="N268" i="47"/>
  <c r="N269" i="47"/>
  <c r="N270" i="47"/>
  <c r="N271" i="47"/>
  <c r="N272" i="47"/>
  <c r="N273" i="47"/>
  <c r="N274" i="47"/>
  <c r="N275" i="47"/>
  <c r="N276" i="47"/>
  <c r="N277" i="47"/>
  <c r="N278" i="47"/>
  <c r="N279" i="47"/>
  <c r="N280" i="47"/>
  <c r="N281" i="47"/>
  <c r="N282" i="47"/>
  <c r="N283" i="47"/>
  <c r="N284" i="47"/>
  <c r="N285" i="47"/>
  <c r="N286" i="47"/>
  <c r="N287" i="47"/>
  <c r="N288" i="47"/>
  <c r="N289" i="47"/>
  <c r="N290" i="47"/>
  <c r="N291" i="47"/>
  <c r="N292" i="47"/>
  <c r="N293" i="47"/>
  <c r="N294" i="47"/>
  <c r="N295" i="47"/>
  <c r="N296" i="47"/>
  <c r="N297" i="47"/>
  <c r="N298" i="47"/>
  <c r="N299" i="47"/>
  <c r="N300" i="47"/>
  <c r="N301" i="47"/>
  <c r="N302" i="47"/>
  <c r="N303" i="47"/>
  <c r="N304" i="47"/>
  <c r="N305" i="47"/>
  <c r="N306" i="47"/>
  <c r="N307" i="47"/>
  <c r="N308" i="47"/>
  <c r="N309" i="47"/>
  <c r="N310" i="47"/>
  <c r="N311" i="47"/>
  <c r="N312" i="47"/>
  <c r="N313" i="47"/>
  <c r="N314" i="47"/>
  <c r="N315" i="47"/>
  <c r="N316" i="47"/>
  <c r="N317" i="47"/>
  <c r="N318" i="47"/>
  <c r="N319" i="47"/>
  <c r="N320" i="47"/>
  <c r="N321" i="47"/>
  <c r="N322" i="47"/>
  <c r="N323" i="47"/>
  <c r="N324" i="47"/>
  <c r="N325" i="47"/>
  <c r="N326" i="47"/>
  <c r="N327" i="47"/>
  <c r="N328" i="47"/>
  <c r="N329" i="47"/>
  <c r="N330" i="47"/>
  <c r="N331" i="47"/>
  <c r="N332" i="47"/>
  <c r="N333" i="47"/>
  <c r="N334" i="47"/>
  <c r="N335" i="47"/>
  <c r="N336" i="47"/>
  <c r="N337" i="47"/>
  <c r="N338" i="47"/>
  <c r="N339" i="47"/>
  <c r="N340" i="47"/>
  <c r="N341" i="47"/>
  <c r="N342" i="47"/>
  <c r="N343" i="47"/>
  <c r="N344" i="47"/>
  <c r="N345" i="47"/>
  <c r="N346" i="47"/>
  <c r="N347" i="47"/>
  <c r="N348" i="47"/>
  <c r="N349" i="47"/>
  <c r="N350" i="47"/>
  <c r="N351" i="47"/>
  <c r="N352" i="47"/>
  <c r="N353" i="47"/>
  <c r="N354" i="47"/>
  <c r="N355" i="47"/>
  <c r="N356" i="47"/>
  <c r="N357" i="47"/>
  <c r="N358" i="47"/>
  <c r="N359" i="47"/>
  <c r="N360" i="47"/>
  <c r="N361" i="47"/>
  <c r="N362" i="47"/>
  <c r="N363" i="47"/>
  <c r="N364" i="47"/>
  <c r="N365" i="47"/>
  <c r="N366" i="47"/>
  <c r="N367" i="47"/>
  <c r="N368" i="47"/>
  <c r="N369" i="47"/>
  <c r="N370" i="47"/>
  <c r="N371" i="47"/>
  <c r="N372" i="47"/>
  <c r="N373" i="47"/>
  <c r="N374" i="47"/>
  <c r="N375" i="47"/>
  <c r="N376" i="47"/>
  <c r="N377" i="47"/>
  <c r="N378" i="47"/>
  <c r="N379" i="47"/>
  <c r="N380" i="47"/>
  <c r="N381" i="47"/>
  <c r="N382" i="47"/>
  <c r="N383" i="47"/>
  <c r="N384" i="47"/>
  <c r="N385" i="47"/>
  <c r="N386" i="47"/>
  <c r="N387" i="47"/>
  <c r="N388" i="47"/>
  <c r="N389" i="47"/>
  <c r="N390" i="47"/>
  <c r="N391" i="47"/>
  <c r="N392" i="47"/>
  <c r="N393" i="47"/>
  <c r="N394" i="47"/>
  <c r="N395" i="47"/>
  <c r="N396" i="47"/>
  <c r="N397" i="47"/>
  <c r="N398" i="47"/>
  <c r="N399" i="47"/>
  <c r="N400" i="47"/>
  <c r="N401" i="47"/>
  <c r="N402" i="47"/>
  <c r="N403" i="47"/>
  <c r="N404" i="47"/>
  <c r="N405" i="47"/>
  <c r="N406" i="47"/>
  <c r="N407" i="47"/>
  <c r="N408" i="47"/>
  <c r="N409" i="47"/>
  <c r="N410" i="47"/>
  <c r="N411" i="47"/>
  <c r="N412" i="47"/>
  <c r="N413" i="47"/>
  <c r="N414" i="47"/>
  <c r="N415" i="47"/>
  <c r="N416" i="47"/>
  <c r="N417" i="47"/>
  <c r="N418" i="47"/>
  <c r="N419" i="47"/>
  <c r="N420" i="47"/>
  <c r="N421" i="47"/>
  <c r="N422" i="47"/>
  <c r="N423" i="47"/>
  <c r="N424" i="47"/>
  <c r="N425" i="47"/>
  <c r="N426" i="47"/>
  <c r="N427" i="47"/>
  <c r="N428" i="47"/>
  <c r="N429" i="47"/>
  <c r="N430" i="47"/>
  <c r="N431" i="47"/>
  <c r="N432" i="47"/>
  <c r="N433" i="47"/>
  <c r="N434" i="47"/>
  <c r="N435" i="47"/>
  <c r="N436" i="47"/>
  <c r="N437" i="47"/>
  <c r="N438" i="47"/>
  <c r="N439" i="47"/>
  <c r="N440" i="47"/>
  <c r="N441" i="47"/>
  <c r="N442" i="47"/>
  <c r="N443" i="47"/>
  <c r="N444" i="47"/>
  <c r="N445" i="47"/>
  <c r="N446" i="47"/>
  <c r="N447" i="47"/>
  <c r="N448" i="47"/>
  <c r="N449" i="47"/>
  <c r="N450" i="47"/>
  <c r="N451" i="47"/>
  <c r="N452" i="47"/>
  <c r="N453" i="47"/>
  <c r="N454" i="47"/>
  <c r="N455" i="47"/>
  <c r="N456" i="47"/>
  <c r="N457" i="47"/>
  <c r="N458" i="47"/>
  <c r="N459" i="47"/>
  <c r="N460" i="47"/>
  <c r="N461" i="47"/>
  <c r="N462" i="47"/>
  <c r="N463" i="47"/>
  <c r="N464" i="47"/>
  <c r="N465" i="47"/>
  <c r="N466" i="47"/>
  <c r="N467" i="47"/>
  <c r="N468" i="47"/>
  <c r="N469" i="47"/>
  <c r="N470" i="47"/>
  <c r="N471" i="47"/>
  <c r="N472" i="47"/>
  <c r="N473" i="47"/>
  <c r="N474" i="47"/>
  <c r="N475" i="47"/>
  <c r="N476" i="47"/>
  <c r="N477" i="47"/>
  <c r="N478" i="47"/>
  <c r="N479" i="47"/>
  <c r="N480" i="47"/>
  <c r="N481" i="47"/>
  <c r="N482" i="47"/>
  <c r="N483" i="47"/>
  <c r="N484" i="47"/>
  <c r="N485" i="47"/>
  <c r="N486" i="47"/>
  <c r="N487" i="47"/>
  <c r="N488" i="47"/>
  <c r="N489" i="47"/>
  <c r="N490" i="47"/>
  <c r="N491" i="47"/>
  <c r="N492" i="47"/>
  <c r="N493" i="47"/>
  <c r="N494" i="47"/>
  <c r="N495" i="47"/>
  <c r="N496" i="47"/>
  <c r="N497" i="47"/>
  <c r="N498" i="47"/>
  <c r="N499" i="47"/>
  <c r="N500" i="47"/>
  <c r="N501" i="47"/>
  <c r="N502" i="47"/>
  <c r="N503" i="47"/>
  <c r="N504" i="47"/>
  <c r="N505" i="47"/>
  <c r="N506" i="47"/>
  <c r="N507" i="47"/>
  <c r="N508" i="47"/>
  <c r="N509" i="47"/>
  <c r="N510" i="47"/>
  <c r="N511" i="47"/>
  <c r="N512" i="47"/>
  <c r="N513" i="47"/>
  <c r="N514" i="47"/>
  <c r="N515" i="47"/>
  <c r="N516" i="47"/>
  <c r="N517" i="47"/>
  <c r="N518" i="47"/>
  <c r="N519" i="47"/>
  <c r="N520" i="47"/>
  <c r="N521" i="47"/>
  <c r="N522" i="47"/>
  <c r="N523" i="47"/>
  <c r="N524" i="47"/>
  <c r="N525" i="47"/>
  <c r="N526" i="47"/>
  <c r="N527" i="47"/>
  <c r="N528" i="47"/>
  <c r="N529" i="47"/>
  <c r="N530" i="47"/>
  <c r="N531" i="47"/>
  <c r="N532" i="47"/>
  <c r="N533" i="47"/>
  <c r="N534" i="47"/>
  <c r="N535" i="47"/>
  <c r="N536" i="47"/>
  <c r="N537" i="47"/>
  <c r="N538" i="47"/>
  <c r="N539" i="47"/>
  <c r="N540" i="47"/>
  <c r="N541" i="47"/>
  <c r="N542" i="47"/>
  <c r="N543" i="47"/>
  <c r="N544" i="47"/>
  <c r="N545" i="47"/>
  <c r="N546" i="47"/>
  <c r="N547" i="47"/>
  <c r="N548" i="47"/>
  <c r="N549" i="47"/>
  <c r="N550" i="47"/>
  <c r="N551" i="47"/>
  <c r="N552" i="47"/>
  <c r="N553" i="47"/>
  <c r="N554" i="47"/>
  <c r="N555" i="47"/>
  <c r="N556" i="47"/>
  <c r="N557" i="47"/>
  <c r="N558" i="47"/>
  <c r="N559" i="47"/>
  <c r="N560" i="47"/>
  <c r="N561" i="47"/>
  <c r="N562" i="47"/>
  <c r="N563" i="47"/>
  <c r="N564" i="47"/>
  <c r="N565" i="47"/>
  <c r="N566" i="47"/>
  <c r="N567" i="47"/>
  <c r="N568" i="47"/>
  <c r="N569" i="47"/>
  <c r="N570" i="47"/>
  <c r="N571" i="47"/>
  <c r="N572" i="47"/>
  <c r="N573" i="47"/>
  <c r="N574" i="47"/>
  <c r="N575" i="47"/>
  <c r="N576" i="47"/>
  <c r="N577" i="47"/>
  <c r="N578" i="47"/>
  <c r="N579" i="47"/>
  <c r="N580" i="47"/>
  <c r="N581" i="47"/>
  <c r="N582" i="47"/>
  <c r="N583" i="47"/>
  <c r="N584" i="47"/>
  <c r="N585" i="47"/>
  <c r="N586" i="47"/>
  <c r="N587" i="47"/>
  <c r="N588" i="47"/>
  <c r="N589" i="47"/>
  <c r="N590" i="47"/>
  <c r="N591" i="47"/>
  <c r="N592" i="47"/>
  <c r="N593" i="47"/>
  <c r="N594" i="47"/>
  <c r="N595" i="47"/>
  <c r="N596" i="47"/>
  <c r="N597" i="47"/>
  <c r="N598" i="47"/>
  <c r="N599" i="47"/>
  <c r="N600" i="47"/>
  <c r="N601" i="47"/>
  <c r="N602" i="47"/>
  <c r="N603" i="47"/>
  <c r="N604" i="47"/>
  <c r="N605" i="47"/>
  <c r="N606" i="47"/>
  <c r="N607" i="47"/>
  <c r="N608" i="47"/>
  <c r="N609" i="47"/>
  <c r="N610" i="47"/>
  <c r="N611" i="47"/>
  <c r="N612" i="47"/>
  <c r="N613" i="47"/>
  <c r="N614" i="47"/>
  <c r="N615" i="47"/>
  <c r="N616" i="47"/>
  <c r="N617" i="47"/>
  <c r="N618" i="47"/>
  <c r="N619" i="47"/>
  <c r="N620" i="47"/>
  <c r="N621" i="47"/>
  <c r="N622" i="47"/>
  <c r="N623" i="47"/>
  <c r="N624" i="47"/>
  <c r="N625" i="47"/>
  <c r="N626" i="47"/>
  <c r="N627" i="47"/>
  <c r="N628" i="47"/>
  <c r="N629" i="47"/>
  <c r="N630" i="47"/>
  <c r="N631" i="47"/>
  <c r="N632" i="47"/>
  <c r="N633" i="47"/>
  <c r="N634" i="47"/>
  <c r="N635" i="47"/>
  <c r="N636" i="47"/>
  <c r="N637" i="47"/>
  <c r="N638" i="47"/>
  <c r="N639" i="47"/>
  <c r="N640" i="47"/>
  <c r="N641" i="47"/>
  <c r="N642" i="47"/>
  <c r="N643" i="47"/>
  <c r="N644" i="47"/>
  <c r="N645" i="47"/>
  <c r="N646" i="47"/>
  <c r="N647" i="47"/>
  <c r="N648" i="47"/>
  <c r="N649" i="47"/>
  <c r="N650" i="47"/>
  <c r="N651" i="47"/>
  <c r="N652" i="47"/>
  <c r="N653" i="47"/>
  <c r="N654" i="47"/>
  <c r="N655" i="47"/>
  <c r="N656" i="47"/>
  <c r="N657" i="47"/>
  <c r="N658" i="47"/>
  <c r="N659" i="47"/>
  <c r="N660" i="47"/>
  <c r="N661" i="47"/>
  <c r="N662" i="47"/>
  <c r="N663" i="47"/>
  <c r="N664" i="47"/>
  <c r="N665" i="47"/>
  <c r="N666" i="47"/>
  <c r="N667" i="47"/>
  <c r="N668" i="47"/>
  <c r="N669" i="47"/>
  <c r="N670" i="47"/>
  <c r="N671" i="47"/>
  <c r="N672" i="47"/>
  <c r="N673" i="47"/>
  <c r="N674" i="47"/>
  <c r="N675" i="47"/>
  <c r="N676" i="47"/>
  <c r="N677" i="47"/>
  <c r="N678" i="47"/>
  <c r="N679" i="47"/>
  <c r="N680" i="47"/>
  <c r="N681" i="47"/>
  <c r="N682" i="47"/>
  <c r="N683" i="47"/>
  <c r="N684" i="47"/>
  <c r="N685" i="47"/>
  <c r="N686" i="47"/>
  <c r="N687" i="47"/>
  <c r="N688" i="47"/>
  <c r="N689" i="47"/>
  <c r="N690" i="47"/>
  <c r="N691" i="47"/>
  <c r="N692" i="47"/>
  <c r="N693" i="47"/>
  <c r="N694" i="47"/>
  <c r="N695" i="47"/>
  <c r="N696" i="47"/>
  <c r="N697" i="47"/>
  <c r="N698" i="47"/>
  <c r="N699" i="47"/>
  <c r="N700" i="47"/>
  <c r="N701" i="47"/>
  <c r="N702" i="47"/>
  <c r="N703" i="47"/>
  <c r="N704" i="47"/>
  <c r="N705" i="47"/>
  <c r="N706" i="47"/>
  <c r="N707" i="47"/>
  <c r="N708" i="47"/>
  <c r="N709" i="47"/>
  <c r="N710" i="47"/>
  <c r="N711" i="47"/>
  <c r="N712" i="47"/>
  <c r="N713" i="47"/>
  <c r="N714" i="47"/>
  <c r="N715" i="47"/>
  <c r="N716" i="47"/>
  <c r="N717" i="47"/>
  <c r="N718" i="47"/>
  <c r="N719" i="47"/>
  <c r="N720" i="47"/>
  <c r="N721" i="47"/>
  <c r="N722" i="47"/>
  <c r="N723" i="47"/>
  <c r="N724" i="47"/>
  <c r="N725" i="47"/>
  <c r="N726" i="47"/>
  <c r="N727" i="47"/>
  <c r="N728" i="47"/>
  <c r="N729" i="47"/>
  <c r="N730" i="47"/>
  <c r="N731" i="47"/>
  <c r="N732" i="47"/>
  <c r="N733" i="47"/>
  <c r="N734" i="47"/>
  <c r="N735" i="47"/>
  <c r="N736" i="47"/>
  <c r="N737" i="47"/>
  <c r="N738" i="47"/>
  <c r="N739" i="47"/>
  <c r="N740" i="47"/>
  <c r="N741" i="47"/>
  <c r="N742" i="47"/>
  <c r="N743" i="47"/>
  <c r="N744" i="47"/>
  <c r="N745" i="47"/>
  <c r="N746" i="47"/>
  <c r="N747" i="47"/>
  <c r="N748" i="47"/>
  <c r="N749" i="47"/>
  <c r="N750" i="47"/>
  <c r="N751" i="47"/>
  <c r="N752" i="47"/>
  <c r="N753" i="47"/>
  <c r="N754" i="47"/>
  <c r="N755" i="47"/>
  <c r="N756" i="47"/>
  <c r="N757" i="47"/>
  <c r="N758" i="47"/>
  <c r="N759" i="47"/>
  <c r="N760" i="47"/>
  <c r="N761" i="47"/>
  <c r="N762" i="47"/>
  <c r="N763" i="47"/>
  <c r="N764" i="47"/>
  <c r="N765" i="47"/>
  <c r="N766" i="47"/>
  <c r="N767" i="47"/>
  <c r="N768" i="47"/>
  <c r="N769" i="47"/>
  <c r="N770" i="47"/>
  <c r="N771" i="47"/>
  <c r="N772" i="47"/>
  <c r="N773" i="47"/>
  <c r="N774" i="47"/>
  <c r="N775" i="47"/>
  <c r="N776" i="47"/>
  <c r="N777" i="47"/>
  <c r="N778" i="47"/>
  <c r="N779" i="47"/>
  <c r="N780" i="47"/>
  <c r="N781" i="47"/>
  <c r="N782" i="47"/>
  <c r="N783" i="47"/>
  <c r="N784" i="47"/>
  <c r="N785" i="47"/>
  <c r="N786" i="47"/>
  <c r="N787" i="47"/>
  <c r="N788" i="47"/>
  <c r="N789" i="47"/>
  <c r="N790" i="47"/>
  <c r="N791" i="47"/>
  <c r="N792" i="47"/>
  <c r="N793" i="47"/>
  <c r="N794" i="47"/>
  <c r="N795" i="47"/>
  <c r="N796" i="47"/>
  <c r="N797" i="47"/>
  <c r="N798" i="47"/>
  <c r="N799" i="47"/>
  <c r="N800" i="47"/>
  <c r="N801" i="47"/>
  <c r="N802" i="47"/>
  <c r="N803" i="47"/>
  <c r="N804" i="47"/>
  <c r="N805" i="47"/>
  <c r="N806" i="47"/>
  <c r="N807" i="47"/>
  <c r="N808" i="47"/>
  <c r="N809" i="47"/>
  <c r="N810" i="47"/>
  <c r="N811" i="47"/>
  <c r="N812" i="47"/>
  <c r="N813" i="47"/>
  <c r="N814" i="47"/>
  <c r="N815" i="47"/>
  <c r="N816" i="47"/>
  <c r="N817" i="47"/>
  <c r="N818" i="47"/>
  <c r="N819" i="47"/>
  <c r="N820" i="47"/>
  <c r="N821" i="47"/>
  <c r="N822" i="47"/>
  <c r="N823" i="47"/>
  <c r="N824" i="47"/>
  <c r="N825" i="47"/>
  <c r="N826" i="47"/>
  <c r="N827" i="47"/>
  <c r="N828" i="47"/>
  <c r="N829" i="47"/>
  <c r="N830" i="47"/>
  <c r="N831" i="47"/>
  <c r="N832" i="47"/>
  <c r="N833" i="47"/>
  <c r="N834" i="47"/>
  <c r="N835" i="47"/>
  <c r="N836" i="47"/>
  <c r="N837" i="47"/>
  <c r="N838" i="47"/>
  <c r="N839" i="47"/>
  <c r="N840" i="47"/>
  <c r="N841" i="47"/>
  <c r="N842" i="47"/>
  <c r="N843" i="47"/>
  <c r="N844" i="47"/>
  <c r="N845" i="47"/>
  <c r="N846" i="47"/>
  <c r="N847" i="47"/>
  <c r="N848" i="47"/>
  <c r="N849" i="47"/>
  <c r="N850" i="47"/>
  <c r="N851" i="47"/>
  <c r="N852" i="47"/>
  <c r="N853" i="47"/>
  <c r="N854" i="47"/>
  <c r="N855" i="47"/>
  <c r="N856" i="47"/>
  <c r="N857" i="47"/>
  <c r="N858" i="47"/>
  <c r="N859" i="47"/>
  <c r="N860" i="47"/>
  <c r="N861" i="47"/>
  <c r="N862" i="47"/>
  <c r="N863" i="47"/>
  <c r="N864" i="47"/>
  <c r="N865" i="47"/>
  <c r="N866" i="47"/>
  <c r="N867" i="47"/>
  <c r="N868" i="47"/>
  <c r="N869" i="47"/>
  <c r="N870" i="47"/>
  <c r="N871" i="47"/>
  <c r="N872" i="47"/>
  <c r="N873" i="47"/>
  <c r="N874" i="47"/>
  <c r="N875" i="47"/>
  <c r="N876" i="47"/>
  <c r="N877" i="47"/>
  <c r="N878" i="47"/>
  <c r="N879" i="47"/>
  <c r="N880" i="47"/>
  <c r="N881" i="47"/>
  <c r="N882" i="47"/>
  <c r="N883" i="47"/>
  <c r="N884" i="47"/>
  <c r="N885" i="47"/>
  <c r="N886" i="47"/>
  <c r="N887" i="47"/>
  <c r="N888" i="47"/>
  <c r="N889" i="47"/>
  <c r="N890" i="47"/>
  <c r="N891" i="47"/>
  <c r="N892" i="47"/>
  <c r="N893" i="47"/>
  <c r="N894" i="47"/>
  <c r="N895" i="47"/>
  <c r="N896" i="47"/>
  <c r="N897" i="47"/>
  <c r="N898" i="47"/>
  <c r="N899" i="47"/>
  <c r="N900" i="47"/>
  <c r="N901" i="47"/>
  <c r="N902" i="47"/>
  <c r="N903" i="47"/>
  <c r="N904" i="47"/>
  <c r="N905" i="47"/>
  <c r="N906" i="47"/>
  <c r="N907" i="47"/>
  <c r="N908" i="47"/>
  <c r="N909" i="47"/>
  <c r="N910" i="47"/>
  <c r="N911" i="47"/>
  <c r="N912" i="47"/>
  <c r="N913" i="47"/>
  <c r="N914" i="47"/>
  <c r="N915" i="47"/>
  <c r="N916" i="47"/>
  <c r="N917" i="47"/>
  <c r="N918" i="47"/>
  <c r="N919" i="47"/>
  <c r="N920" i="47"/>
  <c r="N921" i="47"/>
  <c r="N922" i="47"/>
  <c r="N923" i="47"/>
  <c r="N924" i="47"/>
  <c r="N925" i="47"/>
  <c r="N926" i="47"/>
  <c r="N927" i="47"/>
  <c r="N928" i="47"/>
  <c r="N929" i="47"/>
  <c r="N930" i="47"/>
  <c r="N931" i="47"/>
  <c r="N932" i="47"/>
  <c r="N933" i="47"/>
  <c r="N934" i="47"/>
  <c r="N935" i="47"/>
  <c r="N936" i="47"/>
  <c r="N937" i="47"/>
  <c r="N938" i="47"/>
  <c r="N939" i="47"/>
  <c r="N940" i="47"/>
  <c r="N941" i="47"/>
  <c r="N942" i="47"/>
  <c r="N943" i="47"/>
  <c r="N944" i="47"/>
  <c r="N945" i="47"/>
  <c r="N946" i="47"/>
  <c r="N947" i="47"/>
  <c r="N948" i="47"/>
  <c r="N949" i="47"/>
  <c r="N950" i="47"/>
  <c r="N951" i="47"/>
  <c r="N952" i="47"/>
  <c r="N953" i="47"/>
  <c r="N954" i="47"/>
  <c r="N955" i="47"/>
  <c r="N956" i="47"/>
  <c r="N957" i="47"/>
  <c r="N958" i="47"/>
  <c r="N959" i="47"/>
  <c r="N960" i="47"/>
  <c r="N961" i="47"/>
  <c r="N962" i="47"/>
  <c r="N963" i="47"/>
  <c r="N964" i="47"/>
  <c r="N965" i="47"/>
  <c r="N966" i="47"/>
  <c r="N967" i="47"/>
  <c r="N968" i="47"/>
  <c r="N969" i="47"/>
  <c r="N970" i="47"/>
  <c r="N971" i="47"/>
  <c r="N972" i="47"/>
  <c r="N973" i="47"/>
  <c r="N974" i="47"/>
  <c r="N975" i="47"/>
  <c r="N976" i="47"/>
  <c r="N977" i="47"/>
  <c r="N978" i="47"/>
  <c r="N979" i="47"/>
  <c r="N980" i="47"/>
  <c r="N981" i="47"/>
  <c r="N982" i="47"/>
  <c r="N983" i="47"/>
  <c r="N984" i="47"/>
  <c r="N985" i="47"/>
  <c r="N986" i="47"/>
  <c r="N987" i="47"/>
  <c r="N988" i="47"/>
  <c r="N989" i="47"/>
  <c r="N990" i="47"/>
  <c r="N991" i="47"/>
  <c r="N992" i="47"/>
  <c r="N993" i="47"/>
  <c r="N994" i="47"/>
  <c r="N995" i="47"/>
  <c r="N996" i="47"/>
  <c r="N997" i="47"/>
  <c r="N998" i="47"/>
  <c r="N999" i="47"/>
  <c r="N1000" i="47"/>
  <c r="I46" i="52"/>
  <c r="I17" i="52"/>
  <c r="I19" i="52"/>
  <c r="I20" i="52"/>
  <c r="I21" i="52"/>
  <c r="I22" i="52"/>
  <c r="I23" i="52"/>
  <c r="I24" i="52"/>
  <c r="I25" i="52"/>
  <c r="I26" i="52"/>
  <c r="I27" i="52"/>
  <c r="I28" i="52"/>
  <c r="I29" i="52"/>
  <c r="I30" i="52"/>
  <c r="I47" i="52" s="1"/>
  <c r="I31" i="52"/>
  <c r="I32" i="52"/>
  <c r="I33" i="52"/>
  <c r="I34" i="52"/>
  <c r="I35" i="52"/>
  <c r="I36" i="52"/>
  <c r="I37" i="52"/>
  <c r="I38" i="52"/>
  <c r="I39" i="52"/>
  <c r="I40" i="52"/>
  <c r="I41" i="52"/>
  <c r="I42" i="52"/>
  <c r="I43" i="52"/>
  <c r="I44" i="52"/>
  <c r="I45" i="52"/>
  <c r="I16" i="52"/>
  <c r="I49" i="52" s="1"/>
  <c r="H47" i="52"/>
  <c r="G47" i="52"/>
  <c r="F47" i="52"/>
  <c r="E47" i="52"/>
  <c r="B7" i="67"/>
  <c r="B7" i="68"/>
  <c r="N16" i="51"/>
  <c r="N17" i="51" s="1"/>
  <c r="N18" i="51" s="1"/>
  <c r="N19" i="51" s="1"/>
  <c r="N20" i="51"/>
  <c r="N21" i="51" s="1"/>
  <c r="N22" i="51" s="1"/>
  <c r="N23" i="51" s="1"/>
  <c r="N24" i="51" s="1"/>
  <c r="D14" i="42"/>
  <c r="N18" i="48"/>
  <c r="N14" i="48"/>
  <c r="N10" i="48" s="1"/>
  <c r="O10" i="48" s="1"/>
  <c r="N15" i="48"/>
  <c r="N16" i="48"/>
  <c r="N17" i="48"/>
  <c r="N18" i="45"/>
  <c r="N14" i="45"/>
  <c r="N12" i="45" s="1"/>
  <c r="N15" i="45"/>
  <c r="N16" i="45"/>
  <c r="N17" i="45"/>
  <c r="D17" i="42"/>
  <c r="B50" i="42" s="1"/>
  <c r="B55" i="42"/>
  <c r="B56" i="42"/>
  <c r="B57" i="42"/>
  <c r="B58" i="42"/>
  <c r="B59" i="42"/>
  <c r="B60" i="42"/>
  <c r="B61" i="42"/>
  <c r="B62" i="42"/>
  <c r="B63" i="42"/>
  <c r="B64" i="42"/>
  <c r="B65" i="42"/>
  <c r="B66" i="42"/>
  <c r="B67" i="42"/>
  <c r="B68" i="42"/>
  <c r="B69" i="42"/>
  <c r="B70" i="42"/>
  <c r="B71" i="42"/>
  <c r="B72" i="42"/>
  <c r="B73" i="42"/>
  <c r="B74" i="42"/>
  <c r="B75" i="42"/>
  <c r="B76" i="42"/>
  <c r="B77" i="42"/>
  <c r="B78" i="42"/>
  <c r="B79" i="42"/>
  <c r="B80" i="42"/>
  <c r="B81" i="42"/>
  <c r="B82" i="42"/>
  <c r="B83" i="42"/>
  <c r="D22" i="42"/>
  <c r="H49" i="52"/>
  <c r="D16" i="42" s="1"/>
  <c r="B7" i="44"/>
  <c r="N7" i="47"/>
  <c r="N2" i="47"/>
  <c r="N3" i="47"/>
  <c r="N4" i="47"/>
  <c r="N5" i="47"/>
  <c r="N6" i="47"/>
  <c r="N8" i="47"/>
  <c r="N9" i="47"/>
  <c r="N10" i="47"/>
  <c r="N11" i="47"/>
  <c r="N12" i="47"/>
  <c r="N13" i="47"/>
  <c r="N14" i="47"/>
  <c r="N15" i="47"/>
  <c r="N16" i="47"/>
  <c r="N17" i="47"/>
  <c r="N18" i="47"/>
  <c r="N19" i="47"/>
  <c r="N20" i="47"/>
  <c r="N21" i="47"/>
  <c r="N22" i="47"/>
  <c r="N23" i="47"/>
  <c r="N24" i="47"/>
  <c r="N25" i="47"/>
  <c r="N26" i="47"/>
  <c r="N27" i="47"/>
  <c r="N28" i="47"/>
  <c r="N29" i="47"/>
  <c r="N30" i="47"/>
  <c r="N31" i="47"/>
  <c r="N32" i="47"/>
  <c r="N33" i="47"/>
  <c r="N34" i="47"/>
  <c r="N35" i="47"/>
  <c r="N36" i="47"/>
  <c r="N37" i="47"/>
  <c r="N38" i="47"/>
  <c r="N39" i="47"/>
  <c r="N40" i="47"/>
  <c r="N41" i="47"/>
  <c r="N42" i="47"/>
  <c r="N43" i="47"/>
  <c r="N44" i="47"/>
  <c r="N45" i="47"/>
  <c r="N46" i="47"/>
  <c r="N47" i="47"/>
  <c r="N48" i="47"/>
  <c r="N49" i="47"/>
  <c r="N50" i="47"/>
  <c r="N51" i="47"/>
  <c r="N52" i="47"/>
  <c r="N53" i="47"/>
  <c r="N54" i="47"/>
  <c r="N55" i="47"/>
  <c r="N56" i="47"/>
  <c r="N57" i="47"/>
  <c r="N58" i="47"/>
  <c r="N59" i="47"/>
  <c r="N60" i="47"/>
  <c r="N61" i="47"/>
  <c r="N62" i="47"/>
  <c r="N63" i="47"/>
  <c r="N64" i="47"/>
  <c r="N65" i="47"/>
  <c r="N66" i="47"/>
  <c r="N67" i="47"/>
  <c r="N68" i="47"/>
  <c r="N69" i="47"/>
  <c r="N70" i="47"/>
  <c r="N71" i="47"/>
  <c r="N72" i="47"/>
  <c r="N73" i="47"/>
  <c r="N74" i="47"/>
  <c r="N75" i="47"/>
  <c r="N76" i="47"/>
  <c r="N77" i="47"/>
  <c r="N78" i="47"/>
  <c r="N79" i="47"/>
  <c r="N80" i="47"/>
  <c r="N81" i="47"/>
  <c r="N82" i="47"/>
  <c r="N83" i="47"/>
  <c r="N84" i="47"/>
  <c r="N85" i="47"/>
  <c r="N86" i="47"/>
  <c r="N87" i="47"/>
  <c r="N88" i="47"/>
  <c r="N89" i="47"/>
  <c r="N90" i="47"/>
  <c r="N91" i="47"/>
  <c r="N92" i="47"/>
  <c r="N93" i="47"/>
  <c r="N94" i="47"/>
  <c r="N95" i="47"/>
  <c r="N96" i="47"/>
  <c r="N97" i="47"/>
  <c r="N98" i="47"/>
  <c r="N99" i="47"/>
  <c r="N100" i="47"/>
  <c r="N101" i="47"/>
  <c r="N102" i="47"/>
  <c r="N103" i="47"/>
  <c r="N104" i="47"/>
  <c r="N105" i="47"/>
  <c r="N106" i="47"/>
  <c r="N107" i="47"/>
  <c r="N108" i="47"/>
  <c r="N109" i="47"/>
  <c r="N110" i="47"/>
  <c r="N111" i="47"/>
  <c r="N112" i="47"/>
  <c r="N113" i="47"/>
  <c r="N114" i="47"/>
  <c r="N115" i="47"/>
  <c r="N116" i="47"/>
  <c r="N117" i="47"/>
  <c r="N118" i="47"/>
  <c r="N119" i="47"/>
  <c r="N120" i="47"/>
  <c r="N121" i="47"/>
  <c r="N122" i="47"/>
  <c r="N123" i="47"/>
  <c r="N124" i="47"/>
  <c r="N125" i="47"/>
  <c r="N126" i="47"/>
  <c r="N127" i="47"/>
  <c r="N128" i="47"/>
  <c r="N129" i="47"/>
  <c r="N130" i="47"/>
  <c r="N131" i="47"/>
  <c r="N132" i="47"/>
  <c r="N133" i="47"/>
  <c r="N134" i="47"/>
  <c r="N135" i="47"/>
  <c r="N136" i="47"/>
  <c r="N137" i="47"/>
  <c r="N138" i="47"/>
  <c r="N139" i="47"/>
  <c r="N140" i="47"/>
  <c r="N141" i="47"/>
  <c r="N142" i="47"/>
  <c r="N143" i="47"/>
  <c r="N144" i="47"/>
  <c r="N145" i="47"/>
  <c r="N146" i="47"/>
  <c r="N147" i="47"/>
  <c r="N148" i="47"/>
  <c r="N149" i="47"/>
  <c r="N150" i="47"/>
  <c r="N151" i="47"/>
  <c r="N152" i="47"/>
  <c r="N153" i="47"/>
  <c r="N154" i="47"/>
  <c r="N155" i="47"/>
  <c r="N156" i="47"/>
  <c r="N157" i="47"/>
  <c r="N158" i="47"/>
  <c r="N159" i="47"/>
  <c r="N160" i="47"/>
  <c r="N161" i="47"/>
  <c r="N162" i="47"/>
  <c r="N163" i="47"/>
  <c r="N164" i="47"/>
  <c r="N165" i="47"/>
  <c r="N166" i="47"/>
  <c r="N167" i="47"/>
  <c r="N168" i="47"/>
  <c r="N169" i="47"/>
  <c r="N170" i="47"/>
  <c r="N171" i="47"/>
  <c r="N172" i="47"/>
  <c r="N173" i="47"/>
  <c r="N174" i="47"/>
  <c r="N175" i="47"/>
  <c r="N176" i="47"/>
  <c r="N177" i="47"/>
  <c r="N178" i="47"/>
  <c r="N179" i="47"/>
  <c r="N180" i="47"/>
  <c r="N181" i="47"/>
  <c r="N182" i="47"/>
  <c r="N183" i="47"/>
  <c r="N184" i="47"/>
  <c r="N185" i="47"/>
  <c r="N186" i="47"/>
  <c r="N187" i="47"/>
  <c r="N188" i="47"/>
  <c r="N189" i="47"/>
  <c r="N190" i="47"/>
  <c r="N191" i="47"/>
  <c r="N192" i="47"/>
  <c r="N193" i="47"/>
  <c r="N194" i="47"/>
  <c r="N195" i="47"/>
  <c r="N196" i="47"/>
  <c r="N197" i="47"/>
  <c r="N198" i="47"/>
  <c r="N199" i="47"/>
  <c r="N200" i="47"/>
  <c r="N201" i="47"/>
  <c r="N202" i="47"/>
  <c r="N203" i="47"/>
  <c r="N204" i="47"/>
  <c r="N205" i="47"/>
  <c r="N206" i="47"/>
  <c r="N207" i="47"/>
  <c r="N208" i="47"/>
  <c r="N209" i="47"/>
  <c r="N210" i="47"/>
  <c r="N211" i="47"/>
  <c r="N212" i="47"/>
  <c r="N213" i="47"/>
  <c r="N214" i="47"/>
  <c r="N215" i="47"/>
  <c r="N216" i="47"/>
  <c r="N217" i="47"/>
  <c r="N218" i="47"/>
  <c r="N219" i="47"/>
  <c r="N220" i="47"/>
  <c r="N221" i="47"/>
  <c r="N222" i="47"/>
  <c r="N223" i="47"/>
  <c r="N224" i="47"/>
  <c r="N225" i="47"/>
  <c r="N226" i="47"/>
  <c r="N227" i="47"/>
  <c r="N228" i="47"/>
  <c r="N229" i="47"/>
  <c r="N230" i="47"/>
  <c r="N231" i="47"/>
  <c r="N232" i="47"/>
  <c r="N233" i="47"/>
  <c r="N234" i="47"/>
  <c r="N235" i="47"/>
  <c r="N236" i="47"/>
  <c r="N237" i="47"/>
  <c r="N238" i="47"/>
  <c r="N239" i="47"/>
  <c r="N240" i="47"/>
  <c r="N241" i="47"/>
  <c r="N242" i="47"/>
  <c r="N243" i="47"/>
  <c r="N244" i="47"/>
  <c r="N245" i="47"/>
  <c r="N246" i="47"/>
  <c r="N247" i="47"/>
  <c r="N248" i="47"/>
  <c r="N249" i="47"/>
  <c r="N250" i="47"/>
  <c r="N251" i="47"/>
  <c r="N252" i="47"/>
  <c r="N253" i="47"/>
  <c r="N254" i="47"/>
  <c r="N255" i="47"/>
  <c r="J17" i="66"/>
  <c r="J18" i="66" s="1"/>
  <c r="J19" i="66" s="1"/>
  <c r="J20" i="66" s="1"/>
  <c r="J21" i="66" s="1"/>
  <c r="J22" i="66" s="1"/>
  <c r="J23" i="66" s="1"/>
  <c r="J24" i="66" s="1"/>
  <c r="J25" i="66" s="1"/>
  <c r="J26" i="66" s="1"/>
  <c r="J27" i="66" s="1"/>
  <c r="J28" i="66" s="1"/>
  <c r="J29" i="66" s="1"/>
  <c r="J30" i="66" s="1"/>
  <c r="J31" i="66" s="1"/>
  <c r="J32" i="66" s="1"/>
  <c r="J33" i="66" s="1"/>
  <c r="J34" i="66" s="1"/>
  <c r="J35" i="66" s="1"/>
  <c r="J36" i="66" s="1"/>
  <c r="J37" i="66" s="1"/>
  <c r="J38" i="66" s="1"/>
  <c r="J39" i="66" s="1"/>
  <c r="J40" i="66" s="1"/>
  <c r="J41" i="66" s="1"/>
  <c r="J42" i="66" s="1"/>
  <c r="J43" i="66" s="1"/>
  <c r="J44" i="66" s="1"/>
  <c r="J45" i="66" s="1"/>
  <c r="J46" i="66" s="1"/>
  <c r="J47" i="66" s="1"/>
  <c r="J48" i="66" s="1"/>
  <c r="J49" i="66" s="1"/>
  <c r="J50" i="66" s="1"/>
  <c r="J51" i="66" s="1"/>
  <c r="J52" i="66" s="1"/>
  <c r="J53" i="66" s="1"/>
  <c r="J54" i="66" s="1"/>
  <c r="J55" i="66" s="1"/>
  <c r="J56" i="66" s="1"/>
  <c r="J57" i="66" s="1"/>
  <c r="J58" i="66" s="1"/>
  <c r="J59" i="66" s="1"/>
  <c r="J60" i="66" s="1"/>
  <c r="J61" i="66" s="1"/>
  <c r="J62" i="66" s="1"/>
  <c r="J63" i="66" s="1"/>
  <c r="J64" i="66" s="1"/>
  <c r="J65" i="66" s="1"/>
  <c r="B7" i="66"/>
  <c r="I49" i="53"/>
  <c r="F49" i="53"/>
  <c r="G49" i="53"/>
  <c r="H49" i="53"/>
  <c r="J49" i="53"/>
  <c r="J48" i="53"/>
  <c r="J47" i="53"/>
  <c r="J46" i="53"/>
  <c r="J45" i="53"/>
  <c r="J44" i="53"/>
  <c r="J43" i="53"/>
  <c r="J42" i="53"/>
  <c r="J41" i="53"/>
  <c r="J40" i="53"/>
  <c r="J39" i="53"/>
  <c r="J38" i="53"/>
  <c r="J37" i="53"/>
  <c r="J36" i="53"/>
  <c r="J35" i="53"/>
  <c r="J34" i="53"/>
  <c r="J33" i="53"/>
  <c r="J32" i="53"/>
  <c r="J31" i="53"/>
  <c r="J30" i="53"/>
  <c r="J29" i="53"/>
  <c r="J28" i="53"/>
  <c r="J27" i="53"/>
  <c r="J26" i="53"/>
  <c r="J25" i="53"/>
  <c r="J24" i="53"/>
  <c r="J23" i="53"/>
  <c r="J22" i="53"/>
  <c r="J21" i="53"/>
  <c r="J20" i="53"/>
  <c r="J19" i="53"/>
  <c r="J18" i="53"/>
  <c r="J17" i="53"/>
  <c r="G49" i="52"/>
  <c r="F49" i="52"/>
  <c r="E49" i="52"/>
  <c r="B7" i="42"/>
  <c r="G9" i="44"/>
  <c r="D9" i="44"/>
  <c r="E9" i="44"/>
  <c r="F9" i="44"/>
  <c r="C9" i="44"/>
  <c r="G8" i="44"/>
  <c r="F8" i="44"/>
  <c r="E8" i="44"/>
  <c r="D8" i="44"/>
  <c r="C8" i="44"/>
  <c r="B7" i="59"/>
  <c r="B7" i="57"/>
  <c r="B7" i="56"/>
  <c r="B7" i="55"/>
  <c r="B7" i="53"/>
  <c r="B7" i="52"/>
  <c r="B7" i="51"/>
  <c r="B7" i="50"/>
  <c r="B7" i="49"/>
  <c r="B7" i="48"/>
  <c r="B7" i="47"/>
  <c r="B7" i="46"/>
  <c r="B7" i="45"/>
  <c r="B7" i="43"/>
  <c r="M16" i="51"/>
  <c r="M17" i="51" s="1"/>
  <c r="M18" i="51" s="1"/>
  <c r="M19" i="51"/>
  <c r="M20" i="51" s="1"/>
  <c r="M21" i="51" s="1"/>
  <c r="M22" i="51" s="1"/>
  <c r="M23" i="51" s="1"/>
  <c r="M24" i="51" s="1"/>
  <c r="M25" i="51" s="1"/>
  <c r="L26" i="51" s="1"/>
  <c r="L27" i="51" s="1"/>
  <c r="L28" i="51" s="1"/>
  <c r="L29" i="51" s="1"/>
  <c r="L30" i="51" s="1"/>
  <c r="M31" i="51" s="1"/>
  <c r="M32" i="51" s="1"/>
  <c r="M33" i="51" s="1"/>
  <c r="M34" i="51" s="1"/>
  <c r="M35" i="51" s="1"/>
  <c r="M36" i="51" s="1"/>
  <c r="M37" i="51" s="1"/>
  <c r="M38" i="51" s="1"/>
  <c r="M39" i="51" s="1"/>
  <c r="M40" i="51" s="1"/>
  <c r="M41" i="51" s="1"/>
  <c r="M42" i="51" s="1"/>
  <c r="M43" i="51" s="1"/>
  <c r="M44" i="51" s="1"/>
  <c r="M45" i="51" s="1"/>
  <c r="D38" i="59"/>
  <c r="E38" i="59"/>
  <c r="F38" i="59"/>
  <c r="G38" i="59"/>
  <c r="H38" i="59"/>
  <c r="I38" i="59"/>
  <c r="J38" i="59"/>
  <c r="K38" i="59"/>
  <c r="L38" i="59"/>
  <c r="M38" i="59"/>
  <c r="O3" i="78"/>
  <c r="O4" i="78" s="1"/>
  <c r="O5" i="78" s="1"/>
  <c r="O6" i="78" s="1"/>
  <c r="O7" i="78" s="1"/>
  <c r="O8" i="78" s="1"/>
  <c r="O9" i="78" s="1"/>
  <c r="O10" i="78" s="1"/>
  <c r="O11" i="78" s="1"/>
  <c r="O12" i="78" s="1"/>
  <c r="H140" i="47"/>
  <c r="H182" i="47"/>
  <c r="H38" i="47"/>
  <c r="N10" i="45"/>
  <c r="O12" i="45"/>
  <c r="O18" i="45" s="1"/>
  <c r="O19" i="45" s="1"/>
  <c r="N12" i="48"/>
  <c r="O12" i="48" s="1"/>
  <c r="O18" i="48" s="1"/>
  <c r="O19" i="48" s="1"/>
  <c r="N8" i="48"/>
  <c r="H74" i="47"/>
  <c r="H122" i="47"/>
  <c r="H32" i="47"/>
  <c r="H80" i="47"/>
  <c r="H248" i="47"/>
  <c r="H104" i="47"/>
  <c r="H56" i="47"/>
  <c r="H146" i="47"/>
  <c r="H98" i="47"/>
  <c r="H62" i="47"/>
  <c r="H110" i="47"/>
  <c r="H20" i="47"/>
  <c r="H68" i="47"/>
  <c r="H212" i="47"/>
  <c r="J140" i="47"/>
  <c r="J98" i="47"/>
  <c r="J68" i="47"/>
  <c r="J248" i="47"/>
  <c r="J104" i="47"/>
  <c r="J212" i="47"/>
  <c r="J56" i="47"/>
  <c r="J122" i="47"/>
  <c r="J110" i="47"/>
  <c r="J38" i="47"/>
  <c r="J74" i="47"/>
  <c r="J146" i="47"/>
  <c r="J20" i="47"/>
  <c r="J62" i="47"/>
  <c r="J182" i="47"/>
  <c r="J32" i="47"/>
  <c r="J188" i="47"/>
  <c r="J80" i="47"/>
  <c r="D80" i="47" l="1"/>
  <c r="K80" i="47"/>
  <c r="D188" i="47"/>
  <c r="K188" i="47"/>
  <c r="D32" i="47"/>
  <c r="K32" i="47"/>
  <c r="D182" i="47"/>
  <c r="K182" i="47"/>
  <c r="D62" i="47"/>
  <c r="K62" i="47"/>
  <c r="D20" i="47"/>
  <c r="K20" i="47"/>
  <c r="K146" i="47"/>
  <c r="D146" i="47"/>
  <c r="D74" i="47"/>
  <c r="K74" i="47"/>
  <c r="K38" i="47"/>
  <c r="D38" i="47"/>
  <c r="D110" i="47"/>
  <c r="K110" i="47"/>
  <c r="K122" i="47"/>
  <c r="D122" i="47"/>
  <c r="D56" i="47"/>
  <c r="K56" i="47"/>
  <c r="K212" i="47"/>
  <c r="D212" i="47"/>
  <c r="D104" i="47"/>
  <c r="K104" i="47"/>
  <c r="D248" i="47"/>
  <c r="K248" i="47"/>
  <c r="K68" i="47"/>
  <c r="D68" i="47"/>
  <c r="D98" i="47"/>
  <c r="K98" i="47"/>
  <c r="D140" i="47"/>
  <c r="K140" i="47"/>
  <c r="M11" i="50"/>
  <c r="O20" i="48"/>
  <c r="O20" i="45"/>
  <c r="L11" i="50"/>
  <c r="O10" i="45"/>
  <c r="N8" i="45"/>
  <c r="L20" i="78"/>
  <c r="H20" i="78" s="1"/>
  <c r="H224" i="47"/>
  <c r="H92" i="47"/>
  <c r="H134" i="47"/>
  <c r="H170" i="47"/>
  <c r="H128" i="47"/>
  <c r="H200" i="47"/>
  <c r="H242" i="47"/>
  <c r="H50" i="47"/>
  <c r="H158" i="47"/>
  <c r="H116" i="47"/>
  <c r="H236" i="47"/>
  <c r="H44" i="47"/>
  <c r="H86" i="47"/>
  <c r="H26" i="47"/>
  <c r="H218" i="47"/>
  <c r="H176" i="47"/>
  <c r="H152" i="47"/>
  <c r="H194" i="47"/>
  <c r="H14" i="47"/>
  <c r="H206" i="47"/>
  <c r="H164" i="47"/>
  <c r="H230" i="47"/>
  <c r="J92" i="47"/>
  <c r="J200" i="47"/>
  <c r="J116" i="47"/>
  <c r="J26" i="47"/>
  <c r="J194" i="47"/>
  <c r="J230" i="47"/>
  <c r="J224" i="47"/>
  <c r="J86" i="47"/>
  <c r="J164" i="47"/>
  <c r="J134" i="47"/>
  <c r="J242" i="47"/>
  <c r="J236" i="47"/>
  <c r="J218" i="47"/>
  <c r="J14" i="47"/>
  <c r="J170" i="47"/>
  <c r="J50" i="47"/>
  <c r="J44" i="47"/>
  <c r="J176" i="47"/>
  <c r="J206" i="47"/>
  <c r="J128" i="47"/>
  <c r="J158" i="47"/>
  <c r="J152" i="47"/>
  <c r="D152" i="47" l="1"/>
  <c r="K152" i="47"/>
  <c r="K158" i="47"/>
  <c r="D158" i="47"/>
  <c r="D128" i="47"/>
  <c r="K128" i="47"/>
  <c r="D206" i="47"/>
  <c r="K206" i="47"/>
  <c r="D176" i="47"/>
  <c r="K176" i="47"/>
  <c r="D44" i="47"/>
  <c r="K44" i="47"/>
  <c r="D50" i="47"/>
  <c r="K50" i="47"/>
  <c r="D170" i="47"/>
  <c r="K170" i="47"/>
  <c r="D14" i="47"/>
  <c r="K14" i="47"/>
  <c r="D218" i="47"/>
  <c r="K218" i="47"/>
  <c r="D236" i="47"/>
  <c r="K236" i="47"/>
  <c r="K242" i="47"/>
  <c r="D242" i="47"/>
  <c r="D134" i="47"/>
  <c r="K134" i="47"/>
  <c r="K164" i="47"/>
  <c r="D164" i="47"/>
  <c r="D86" i="47"/>
  <c r="K86" i="47"/>
  <c r="D224" i="47"/>
  <c r="K224" i="47"/>
  <c r="D230" i="47"/>
  <c r="K230" i="47"/>
  <c r="K194" i="47"/>
  <c r="D194" i="47"/>
  <c r="K26" i="47"/>
  <c r="D26" i="47"/>
  <c r="K116" i="47"/>
  <c r="D116" i="47"/>
  <c r="D200" i="47"/>
  <c r="K200" i="47"/>
  <c r="D92" i="47"/>
  <c r="K92" i="47"/>
  <c r="N11" i="50"/>
  <c r="O11" i="50" s="1"/>
  <c r="P11" i="50" s="1"/>
  <c r="B48" i="42" l="1"/>
  <c r="C48" i="42" s="1"/>
  <c r="B52" i="42" s="1"/>
  <c r="C52" i="42" s="1"/>
  <c r="Q11" i="50"/>
</calcChain>
</file>

<file path=xl/comments1.xml><?xml version="1.0" encoding="utf-8"?>
<comments xmlns="http://schemas.openxmlformats.org/spreadsheetml/2006/main">
  <authors>
    <author>AG</author>
  </authors>
  <commentList>
    <comment ref="E31" authorId="0">
      <text>
        <r>
          <rPr>
            <sz val="8"/>
            <color indexed="81"/>
            <rFont val="Tahoma"/>
            <family val="2"/>
          </rPr>
          <t>If the project is from GEF-2, GEF-1 or the pilot phase please select the appropriate phase from the drop down menu</t>
        </r>
        <r>
          <rPr>
            <sz val="8"/>
            <color indexed="81"/>
            <rFont val="Tahoma"/>
            <family val="2"/>
          </rPr>
          <t xml:space="preserve">
</t>
        </r>
      </text>
    </comment>
    <comment ref="E32" authorId="0">
      <text>
        <r>
          <rPr>
            <sz val="8"/>
            <color indexed="81"/>
            <rFont val="Tahoma"/>
            <family val="2"/>
          </rPr>
          <t>If the project is from GEF-2, GEF-1 or the pilot phase please select the appropriate phase from the drop down menu in the cell above (GEF-4)</t>
        </r>
      </text>
    </comment>
    <comment ref="F35" authorId="0">
      <text>
        <r>
          <rPr>
            <b/>
            <sz val="8"/>
            <color indexed="81"/>
            <rFont val="Tahoma"/>
            <family val="2"/>
          </rPr>
          <t xml:space="preserve">Pipeline entry or PIF approval:  </t>
        </r>
        <r>
          <rPr>
            <sz val="8"/>
            <color indexed="81"/>
            <rFont val="Tahoma"/>
            <family val="2"/>
          </rPr>
          <t xml:space="preserve">
Approval of Project Information Form (PIF) into GEF work programme by Council (FP) or CEO (MSP, EA).</t>
        </r>
      </text>
    </comment>
    <comment ref="F36" authorId="0">
      <text>
        <r>
          <rPr>
            <b/>
            <sz val="8"/>
            <color indexed="81"/>
            <rFont val="Tahoma"/>
            <family val="2"/>
          </rPr>
          <t xml:space="preserve">CEO Endorsement date:  </t>
        </r>
        <r>
          <rPr>
            <sz val="8"/>
            <color indexed="81"/>
            <rFont val="Tahoma"/>
            <family val="2"/>
          </rPr>
          <t>:  Date Agency project document is officially endorsed/approved by GEF CEO (FP/MSP).</t>
        </r>
        <r>
          <rPr>
            <sz val="8"/>
            <color indexed="81"/>
            <rFont val="Tahoma"/>
            <family val="2"/>
          </rPr>
          <t xml:space="preserve">
</t>
        </r>
      </text>
    </comment>
    <comment ref="F37" authorId="0">
      <text>
        <r>
          <rPr>
            <b/>
            <sz val="8"/>
            <color indexed="81"/>
            <rFont val="Tahoma"/>
            <family val="2"/>
          </rPr>
          <t xml:space="preserve">Project Document signature date:  </t>
        </r>
        <r>
          <rPr>
            <sz val="8"/>
            <color indexed="81"/>
            <rFont val="Tahoma"/>
            <family val="2"/>
          </rPr>
          <t>date project document signed (note: since there are several signatures, take the most recent as signature date).</t>
        </r>
        <r>
          <rPr>
            <sz val="8"/>
            <color indexed="81"/>
            <rFont val="Tahoma"/>
            <family val="2"/>
          </rPr>
          <t xml:space="preserve">
</t>
        </r>
      </text>
    </comment>
  </commentList>
</comments>
</file>

<file path=xl/comments2.xml><?xml version="1.0" encoding="utf-8"?>
<comments xmlns="http://schemas.openxmlformats.org/spreadsheetml/2006/main">
  <authors>
    <author>AG</author>
  </authors>
  <commentList>
    <comment ref="C28" authorId="0">
      <text>
        <r>
          <rPr>
            <b/>
            <sz val="8"/>
            <color indexed="81"/>
            <rFont val="Tahoma"/>
            <family val="2"/>
          </rPr>
          <t xml:space="preserve">Has this project significantly changed national policy of any kind.  If yes, please explain (800 words):  
</t>
        </r>
        <r>
          <rPr>
            <sz val="8"/>
            <color indexed="81"/>
            <rFont val="Tahoma"/>
            <family val="2"/>
          </rPr>
          <t xml:space="preserve">Explain the importance of policy change to achieving the project objective.  Summarize which policies have been changed (i.e. number and type) and the specific role of the project team/CO/RTA in supporting this.  Outline how this support has been successful or could have been done better.  Outline the effects, both positive and negative, this policy change has already had or that you expect it will have in the future.  Indicate any lessons learned from this process that could apply to other projects with a policy change element. 
</t>
        </r>
      </text>
    </comment>
    <comment ref="C31" authorId="0">
      <text>
        <r>
          <rPr>
            <sz val="8"/>
            <color indexed="81"/>
            <rFont val="Tahoma"/>
            <family val="2"/>
          </rPr>
          <t>Explain the context of the project, what problem is it designed to address (i.e. threats to the environment), the long term solution to addressing these threats, and the barriers to addressing the solution. Then summarize the general progress made so far in removing these barriers.  Note that this may be used for external publication purposes.   (word limit= 1200 words)</t>
        </r>
        <r>
          <rPr>
            <sz val="8"/>
            <color indexed="81"/>
            <rFont val="Tahoma"/>
            <family val="2"/>
          </rPr>
          <t xml:space="preserve">
</t>
        </r>
      </text>
    </comment>
  </commentList>
</comments>
</file>

<file path=xl/comments3.xml><?xml version="1.0" encoding="utf-8"?>
<comments xmlns="http://schemas.openxmlformats.org/spreadsheetml/2006/main">
  <authors>
    <author>AG</author>
  </authors>
  <commentList>
    <comment ref="G14" authorId="0">
      <text>
        <r>
          <rPr>
            <sz val="8"/>
            <color indexed="81"/>
            <rFont val="Tahoma"/>
            <family val="2"/>
          </rPr>
          <t>Summarize cumulative progress made since project start and discuss the changing project context and circumstances.  Indicate trends, both positive and negative, in achievement of outcomes as per the project indicators.  Outline factors including critical risks that have affected progress toward the project outcomes and objective.  Justify your rating.  Highlight strategies or actions needed to improve progress.  Word limit = 800 words</t>
        </r>
        <r>
          <rPr>
            <sz val="8"/>
            <color indexed="81"/>
            <rFont val="Tahoma"/>
            <family val="2"/>
          </rPr>
          <t xml:space="preserve">
</t>
        </r>
      </text>
    </comment>
    <comment ref="G15" authorId="0">
      <text>
        <r>
          <rPr>
            <sz val="8"/>
            <color indexed="81"/>
            <rFont val="Tahoma"/>
            <family val="2"/>
          </rPr>
          <t>Please justify your rating.  Outline the positive and negative progress made by the project since it started.  Provide specific recommendations for next steps. (500 words)</t>
        </r>
        <r>
          <rPr>
            <sz val="8"/>
            <color indexed="81"/>
            <rFont val="Tahoma"/>
            <family val="2"/>
          </rPr>
          <t xml:space="preserve">
</t>
        </r>
      </text>
    </comment>
    <comment ref="G16" authorId="0">
      <text>
        <r>
          <rPr>
            <sz val="8"/>
            <color indexed="81"/>
            <rFont val="Tahoma"/>
            <family val="2"/>
          </rPr>
          <t>Please justify your rating.  Outline the positive and negative progress made by the project since it started.  Provide specific recommendations for next steps. (500 words)</t>
        </r>
        <r>
          <rPr>
            <sz val="8"/>
            <color indexed="81"/>
            <rFont val="Tahoma"/>
            <family val="2"/>
          </rPr>
          <t xml:space="preserve">
</t>
        </r>
      </text>
    </comment>
    <comment ref="G17" authorId="0">
      <text>
        <r>
          <rPr>
            <sz val="8"/>
            <color indexed="81"/>
            <rFont val="Tahoma"/>
            <family val="2"/>
          </rPr>
          <t>Summarize cumulative progress made since project start and discuss the changing project context and circumstances.  Indicate trends, both positive and negative, in achievement of outcomes as per the project indicators.  Outline factors including critical risks that have affected progress toward the project outcomes and objective.  Justify your rating.  Highlight strategies or actions needed to improve progress.  Word limit = 800 words</t>
        </r>
        <r>
          <rPr>
            <sz val="8"/>
            <color indexed="81"/>
            <rFont val="Tahoma"/>
            <family val="2"/>
          </rPr>
          <t xml:space="preserve">
</t>
        </r>
      </text>
    </comment>
    <comment ref="G18" authorId="0">
      <text>
        <r>
          <rPr>
            <sz val="8"/>
            <color indexed="81"/>
            <rFont val="Tahoma"/>
            <family val="2"/>
          </rPr>
          <t>Summarize cumulative progress made since project start and discuss the changing project context and circumstances.  Indicate trends, both positive and negative, in achievement of outcomes as per the project indicators.  Outline factors including critical risks that have affected progress toward the project outcomes and objective.  Justify your rating.  Highlight strategies or actions needed to improve progress.  Word limit = 1200 words</t>
        </r>
        <r>
          <rPr>
            <sz val="8"/>
            <color indexed="81"/>
            <rFont val="Tahoma"/>
            <family val="2"/>
          </rPr>
          <t xml:space="preserve">
</t>
        </r>
      </text>
    </comment>
  </commentList>
</comments>
</file>

<file path=xl/comments4.xml><?xml version="1.0" encoding="utf-8"?>
<comments xmlns="http://schemas.openxmlformats.org/spreadsheetml/2006/main">
  <authors>
    <author>AG</author>
  </authors>
  <commentList>
    <comment ref="G14" authorId="0">
      <text>
        <r>
          <rPr>
            <sz val="8"/>
            <color indexed="81"/>
            <rFont val="Tahoma"/>
            <family val="2"/>
          </rPr>
          <t>Summarize annual progress and address timeliness of project output/activity completion in relation to annual workplans.  Outline the general status of project expenditures in relation to annual budgets, the effectiveness of project management units in guiding project implementation, the responsiveness of the project board in overseeing project implementation.  Justify your rating.  Highlight strategies or actions needed to improve project implementation. Word limit = 800 words</t>
        </r>
        <r>
          <rPr>
            <sz val="8"/>
            <color indexed="81"/>
            <rFont val="Tahoma"/>
            <family val="2"/>
          </rPr>
          <t xml:space="preserve">
</t>
        </r>
      </text>
    </comment>
    <comment ref="G15" authorId="0">
      <text>
        <r>
          <rPr>
            <sz val="8"/>
            <color indexed="81"/>
            <rFont val="Tahoma"/>
            <family val="2"/>
          </rPr>
          <t>Please justify your rating.  Outline the positive and negative progress made by the project this past year.  Provide specific recommendations for next steps. (500 words)</t>
        </r>
        <r>
          <rPr>
            <sz val="8"/>
            <color indexed="81"/>
            <rFont val="Tahoma"/>
            <family val="2"/>
          </rPr>
          <t xml:space="preserve">
</t>
        </r>
      </text>
    </comment>
    <comment ref="G16" authorId="0">
      <text>
        <r>
          <rPr>
            <sz val="8"/>
            <color indexed="81"/>
            <rFont val="Tahoma"/>
            <family val="2"/>
          </rPr>
          <t>Please justify your rating.  Outline the positive and negative progress made by the project this past year.  Provide specific recommendations for next steps. (500 words)</t>
        </r>
        <r>
          <rPr>
            <sz val="8"/>
            <color indexed="81"/>
            <rFont val="Tahoma"/>
            <family val="2"/>
          </rPr>
          <t xml:space="preserve">
</t>
        </r>
      </text>
    </comment>
    <comment ref="G17" authorId="0">
      <text>
        <r>
          <rPr>
            <sz val="8"/>
            <color indexed="81"/>
            <rFont val="Tahoma"/>
            <family val="2"/>
          </rPr>
          <t>Summarize annual progress and address timeliness of project output/activity completion in relation to annual workplans.  Outline the general status of project expenditures in relation to annual budgets, the effectiveness of project management units in guiding project implementation, the responsiveness of the project board in overseeing project implementation.  Justify your rating.  Highlight strategies or actions needed to improve project implementation. Word limit = 800 words</t>
        </r>
        <r>
          <rPr>
            <sz val="8"/>
            <color indexed="81"/>
            <rFont val="Tahoma"/>
            <family val="2"/>
          </rPr>
          <t xml:space="preserve">
</t>
        </r>
      </text>
    </comment>
    <comment ref="G18" authorId="0">
      <text>
        <r>
          <rPr>
            <sz val="8"/>
            <color indexed="81"/>
            <rFont val="Tahoma"/>
            <family val="2"/>
          </rPr>
          <t xml:space="preserve">Summarize annual progress and address timeliness of project output/activity completion in relation to annual workplans.  Outline the general status of project expenditures in relation to annual budgets, the effectiveness of project management units in guiding project implementation, the responsiveness of the project board in overseeing project implementation.  Discuss the risks to implementation progress and comment on actions necessary to reduce risks threatening project outcomes Justify your rating.  Highlight strategies or actions needed to improve project implementation. Word limit = 800 words </t>
        </r>
        <r>
          <rPr>
            <sz val="8"/>
            <color indexed="81"/>
            <rFont val="Tahoma"/>
            <family val="2"/>
          </rPr>
          <t xml:space="preserve">
</t>
        </r>
      </text>
    </comment>
  </commentList>
</comments>
</file>

<file path=xl/comments5.xml><?xml version="1.0" encoding="utf-8"?>
<comments xmlns="http://schemas.openxmlformats.org/spreadsheetml/2006/main">
  <authors>
    <author>AG</author>
  </authors>
  <commentList>
    <comment ref="B18" authorId="0">
      <text>
        <r>
          <rPr>
            <sz val="8"/>
            <color indexed="81"/>
            <rFont val="Tahoma"/>
            <family val="2"/>
          </rPr>
          <t xml:space="preserve">There can be only one “yes” in the following three cells for a given PA. In other words, a PA is either “existing,” “newly gazetted” or “in the process of being gazetted.”  A PA that is “existing” is being strengthened by the project and existed before the project start.
Also, PAs that were gazetted in previous reporting periods must still be reported as “new” because this list must be cumulative, particularly for the new PAs established by the project.
</t>
        </r>
        <r>
          <rPr>
            <sz val="8"/>
            <color indexed="81"/>
            <rFont val="Tahoma"/>
            <family val="2"/>
          </rPr>
          <t xml:space="preserve">
</t>
        </r>
      </text>
    </comment>
  </commentList>
</comments>
</file>

<file path=xl/comments6.xml><?xml version="1.0" encoding="utf-8"?>
<comments xmlns="http://schemas.openxmlformats.org/spreadsheetml/2006/main">
  <authors>
    <author>AG</author>
  </authors>
  <commentList>
    <comment ref="D34" authorId="0">
      <text>
        <r>
          <rPr>
            <sz val="8"/>
            <color indexed="81"/>
            <rFont val="Tahoma"/>
            <family val="2"/>
          </rPr>
          <t>If unknown, determine the level of threat from the IUCN Red List website, listed in footnote [2].</t>
        </r>
        <r>
          <rPr>
            <sz val="8"/>
            <color indexed="81"/>
            <rFont val="Tahoma"/>
            <family val="2"/>
          </rPr>
          <t xml:space="preserve">
</t>
        </r>
      </text>
    </comment>
    <comment ref="F34" authorId="0">
      <text>
        <r>
          <rPr>
            <sz val="9"/>
            <color indexed="81"/>
            <rFont val="Tahoma"/>
            <family val="2"/>
          </rPr>
          <t>For this Table, please enter the species name in the appropriate “% of total global populations found in the project territory” column. For example, “Slaty egret” would appear in the column “75-100%” for the Botswana Okavango project. Only enter one species name per row.</t>
        </r>
        <r>
          <rPr>
            <sz val="9"/>
            <color indexed="81"/>
            <rFont val="Tahoma"/>
            <family val="2"/>
          </rPr>
          <t xml:space="preserve">
</t>
        </r>
      </text>
    </comment>
  </commentList>
</comments>
</file>

<file path=xl/comments7.xml><?xml version="1.0" encoding="utf-8"?>
<comments xmlns="http://schemas.openxmlformats.org/spreadsheetml/2006/main">
  <authors>
    <author>AG</author>
  </authors>
  <commentList>
    <comment ref="D28" authorId="0">
      <text>
        <r>
          <rPr>
            <sz val="8"/>
            <color indexed="81"/>
            <rFont val="Tahoma"/>
            <family val="2"/>
          </rPr>
          <t xml:space="preserve">There can be only one “yes” in the following three cells for a given PA. In other words, a PA is either “existing,” “newly gazetted” or “in the process of being gazetted.”  A PA that is “existing” is being strengthened by the project and existed before the project start.
Also, PAs that were gazetted in previous reporting periods must still be reported as “new” because this list must be cumulative, particularly for the new PAs established by the project.
</t>
        </r>
        <r>
          <rPr>
            <sz val="8"/>
            <color indexed="81"/>
            <rFont val="Tahoma"/>
            <family val="2"/>
          </rPr>
          <t xml:space="preserve">
</t>
        </r>
      </text>
    </comment>
  </commentList>
</comments>
</file>

<file path=xl/sharedStrings.xml><?xml version="1.0" encoding="utf-8"?>
<sst xmlns="http://schemas.openxmlformats.org/spreadsheetml/2006/main" count="5567" uniqueCount="1880">
  <si>
    <t xml:space="preserve">This is the first report of the project. The project start-up was delayed substantially. Local counterparts developed doubts in the “seriousness” of intentions from UNDP. Besides, because of the time lag between project submission to GEF and its actual start, several activities lost actuality. Subsequently, due to a number of meetings held by the project management team to review the project time-table, indicators, outcomes, TORs, the situation managed to get under control. The review of the log-frame concluded with a need for several adjustments at the activities and output level, without changing outcomes and indicators. A plan was agreed between the project team and UNDP RTA to finalize all the TORs and advertise for project jobs as soon as possible. Discussion with key project partners showed positive attitude to the project from authorities and peat factory, which is a promise of success. Interest to the project from external partners was reinvigorated. 
As of 2010, the RTA finds that the UNDP BIH unit and the project management team are well capacitated to run the project. The project budget was revised to optimize the delivery. All procurement rules of UNDP are well observed. The project is engaging leading national and international expertise. All milestones / dealdines are neatly observed. 
The project team has been successful in raising cofinancing for the international study tour held in October 2009, for the 15 counterparts from the relevant Cantonal and Federal authorities and other specialists and non-governmental sector representatives. The study tour to Slovakia enabled to learn from the experience on sustainable use, management and environmental protection of the karst fields and peatlands aimed at reaching main project goals and objectives. 
Overall, despite the delays, the implementation of all components of the project is on the way to reaching of the project objectives. In the next year, the project should continue to focus on achieving project indicators, with a special attention to a number of circumstances that might influence project implementation (quoted from the Inception Report), such as:
 Significant decline of exchange rate of US$ to BAM, from 1.558 BAM/1US$ in June 2005 to 1.34 BAM/1US$ in October 2009. Over the same period of time the average costs of Project activities implementation, according to the recent estimates, has slightly increased or at best remained the same in comparison to what they were at the beginning of the Project planning cycle. Additionally, the actual tendencies of further depreciation of US$ might influence the activities of the second phase of project implementation. 
 Most of the Project institutional partners are undergoing through the EU accession; process which has induced intensive adjustments towards introduction of advanced environmental legislation and standards. In addition, most of them take part in number of different national and international projects. Accordingly, Project partners will be exposed to an excessive regular workload, therefore prolonged duration of project start up may cause fatigue which, in turn, will result in less interest and enthusiasm for active participation in the Project. 
 The Government of Hercegbosanski Canton (C-10) has appointed Institute for spatial planning of Republika Srpska to develop Cantonal Spatial Plan with supporting documentation and Environmental Vulnerability assessments. The preparation of the C-10 Spatial Plan is well advanced, the Planning Base has been presented early in September 2009, the first draft of the Plan is planned for November, the Public Hearing in December and the Plan Proposal by the end of the first quarter of 2010. The Livno Karst project inputs will have to be provided timely to be taken in account as needed or else may be included as annex or supporting documentation for Cantonal Spatial Plan revision and evaluation. According to the timeframe of the project activities, some project inputs will be provided at a stage to be taken in account during the process of finalizing the Spatial plan or even at a later stage, this is due to the mentioned discrepancy in the timeframe of activities between two projects and their related tasks. 
 Given the fact that Vulnerability assessment was already prepared by the Institute for Spatial Planning of Republic of Srpska and submitted for adoption before cantonal government in July 2009, International Consultant (project funded) had the opportunity to examine the documents and provide summary comments and recommendations. These comments were discussed by the project management, and final comments and recommendations were presented to the representatives of the Cantonal Ministry and the Institute preparing the Spatial Plan. It might be noted that important amendments were recommended, in particular relevant for maintaining the ecosystem functioning and biodiversity conservation, as well as concerning some aspects of eco-safe peat exploitation and peatlands rehabilitation. Finally, it was proposed the project to provide practical inputs when preparing the final version of the document. 
 These conditions require careful consideration by the Project Management. If future works on the development of Cantonal Spatial Plan are performed same as the Vulnerability Assessment, the Draft version of Spatial Plan will require thorough amendments or later updates aimed for the protection of the biodiversity and endangered habitats. This confirms the importance of the potential contribution of the Karst Project, which will provide key and qualified inputs, which are currently lacking, and that should be the strategy the project should pursue. 
</t>
  </si>
  <si>
    <t xml:space="preserve">The project has experience a delaied and uneasy start due to internal political processes within the country. The project has finally started, led by a team of professionals. At the inception phase the project log-frame was carefully reviewed and indicators slightly adjusted towards better practiabilty and verifiability. 
Within the reporting period the project team has focused on setting up the conditions for successful implementaiton of subsequent activities. At the same time, the ecological situation at the Livansko Polie was carefully observed to ensure non-deterioration of biodiversity. In fact, while the cencus of Bittern showed a fluctuation from 5 calling males in 2008 to 6 in 2009 to 3 in 2010, the population of the Corncrake seems to have increased substantially from 200 callers in 2008 to 313 in the reporting year.
With respect to the preparation of materials for the biodiversity-friendly territorial plan of Canton-10, in the reporting year, the project has prepared and transferred to the cantonal authorites a series of maps, including on natural habitats, biodiversity hot-spots and land use. These maps were integrated in the process of finalzing the cantonal territorial plan. The project’s success vis-à-vis training of the Government officials in understanding of peatland biodiversity values is noted. 
With an indirect influence from project partners, on 11/04/08, the Livno karst field was included in the Ramsar List of Wetlands of International Importance, as no. 1786. The Livanjsko Polje Ramsar site (45,868 hectares) covers the entire karst field, stretching over a length of 60 km between the high tops of the Dinaric Alps east of the Adriatic Sea. It is expected that the inclusion of Polje into Ramsar List will bring increased publicity and status for the Livanjsko polje ensuring increased support for protection and management of the sites, support for further scientific studies, funding opportunities, intensified ecotourism, and poverty alleviation and therefore be in line with the main objective of the KARST project of support for conservation and eco-safe exploitation and rehabilitation measures. In order to facilitate further consideration of this question, during the Inception period a detailed analysis was made of options for the project work plan. Interdependence and linkages between main project activities were identified. Among them, one of the key activities is establishment of biodiversity, karst peatlands and socio economic data collection, update and verification. Biodiversity and socio economic related data will be collected and systematized as a basis and input for the next activity, spatial planning, nature-friendly tourism, peatlands rehabilitation and agricultural development within project areas. Furthermore, the same inputs are necessary for elaboration of guidelines for eco-safe peat mining and design of biodiversity conservation / sustainable use measures and by-laws. The same inputs will be converted and developed into guidelines for biodiversity friendly development of other economic sectors, in particular agriculture, mining and forestry, and further applied as criteria for banking sector and small grant program. The elements of national ecological network and respective measures will be built into the land use planning documents, facilitated by the capacity building scheme. This being one of important project strategies which aims to permanently ‘embed’ biodiversity concerns into the working practices of county ministries and municipalities through the financing of additional staff. So even though it is not the objective of the project to establish protected areas, it should aim to provide maximum support to this process.
The project team should take advantage of lessons learned from other relevant projects in Bosnia and Herzegovina and other countries and regions. The UNDP- GEF Conservation and Sustainable Use of Biodiversity in the Dalmatian Coast (COAST) project has been in implementation since 2007, and the project team for that project could provide valuable information such as the project implementation strategy and communication with stakeholders, small grants scheme, bottle necks and mistakes made. The WWF 2012 Protected Areas Program for the Dinaric Arc Ecoregion is implemented in parallel with the KARST project and geographically working over the same area in Bosnia and Herzegovina. A close cooperation should be established with this project because the project is aimed to gather, interpret and produce biodiversity relevant information, build capacity and skills of national and local authorities, and initiate activities to bring biodiversity higher on the political agenda and that is mainstreamed into existing country’s strategies and plans. In addition, the cooperation should be established with the World Bank Forests and Mountain Protected Areas Project for Bosnia and Herzegovina that aims to strengthen the institutional and technical capacity for sustainable Protected Areas (PAs) and natural resource management, and expand the BiH network of forest and mountain PAs. 
In the next year, the project should concentrate on closer collaboration with the peat extraction factory and starting the activities on rehabilitation, as well as the resolution of the question on the best form to realize the idea of the Communal Police (the RTA supports the comment of the manager, yet recommends a clear strategy to be developed to implement this part of the project). Similary, with respect to resolving the transboundary water use conflict with Croatia (Component III), a clear action plan should be proposed by the project team, what is realistic to do, in a biodiversity-meaningful way, to support ecosystem functions of the Karst Polie and remove the threats.
</t>
  </si>
  <si>
    <t>high</t>
  </si>
  <si>
    <t>Maxim Vergeichik</t>
  </si>
  <si>
    <t>maxim.vergeichik@undp.org</t>
  </si>
  <si>
    <t xml:space="preserve">Karst fields (areas with geologic bedrock mainly consisting of carbonate rocks such as CaCO3 and MgCO3) are important production landscapes that are characteristic for the Mediterannian region. Approximately 35% of the European continent consists of carbonate bedrock, which is around 3 million km² and most of it is karstified. The key karst fields of BiH (Livanjsko Polje), measuring some 65 km by ca. 6 km (in average) is one of the largest karst fields (polje) in the world. It is situated at an altitude of about 700 m a.s.l. and has no surface water outflow. Therefore, all the water is draining through numerous sinks and a network of underground karst cavities towards the Cetina River in Croatia. The karst field is located completely in BiH, but represents a significant part of the Cetina River catchment area, influencing water availability in the neighboring Croatia, which makes all of its waters regarded as international. Livanjsko polje (41,000 ha) is one of the largest karst fields not just in BiH and the Dinaric Alps, but also in the world. Together with the surrounding mountains (Kamešnica and Dinara in the South, and Cincar, Staretina and Šator in the North and West) it forms a unique geomorphological and ecological entity. Livanjsko polje contains an impressive network of surface and subsurface water bodies, including rivers, springs, lakes, oxbowes. A unique phenomenon are estavelas, holes in the field's bottom that connect underground relief with the field's surface in hydrological and hydro-biological respects. Depending on undergound water level they act as springs in wet season or sinkholes during the dry season. Livanjsko polje is one of the rare fields in the Dinaric Alps where natural process of karstification is still ongoing. This is a unique natural phenomenon that is driven by carbonate particles, hard water, and in some cases microorganisms.
There are 3 major threats to karst fields and peatlands, stemming either from productive activities, or from unsustainable use of karst fields by local people. The 3 threats, and their corresponding biological impacts are: (1) Unsustainable water use resulting in disturbances in the karst field water balance important for flood and dry meadows biodiversity (the threat is not actual, but highly probable), (2) peat extraction, and (3) unecological behavior patters among the rural population. 
The barriers which hamper mainstreaming karst biodiversity conservation requirements into spatial planning at local level are: (i) Cantons and municipalities lack capacity for analysis of possible options of land use in karst areas. Studies have identified clear capacity gaps among municipalities (such as Grahovo and Livno) and Cantonal authorities to carry out a serious economic and environmental research of options for the short-term, mid-term, and long-term vision of areas such as karst fields, under different assumptions and scenarios; (ii) poor local enforcement capacity. The project aims to remove the above barriers by developing a model for imbedding karst biodiversity conservation concerns into policies and regulations governing spatial planning at the cantonal level, as well as into the said sectors. Specifically, the project will: (i) assist in preparation of biodiversity-minded policy instrument - a Cantonal spatial plan; further, through replication and co-financing the project will trigger biodiversity-friendly  local spatial panning at all karst-lying cantons and municipalities in BiH; (ii) introduce municipal-level regulations for karst field biodiversity use by local population parallel to strengthening enforcement capacity of municipal and cantonal officers and inspectors; (iii) develop by-laws and methodological guidance on ecologically safe peat mining, and test it at 750 ha of karst peatlands; and (iv) promote an international (Croatia-BiH) formal agreement and plan for cross-border water management plan.
This is the first report of the project. Because the project is in the inception phase, it is difficult to expect progress in the indicators. The rating of satisfactory, therefore, is given on the basis of the fact that in the reporting period the project team has set up the key prerequisites to insure successful attainment of the objective. 
</t>
  </si>
  <si>
    <t xml:space="preserve">Revised target for the indicator of the objective of the project within the LFM:     Original indicator and target: Share of indicator plant wetland communities (Carex) in renaturalized 750 ha of peatland habitat - target 30%                                                       
New target : increase of 10%                                                                                        
Justification: Concerning  that the rehabilitation and naturalization measures will be conducted near the end of the project and after all relevant field audits and analysis, there might be a chance that there will not be sufficient time frame for the plant communities to develop and increase their coverage of the surface to 30%,  before the evaluation period. </t>
  </si>
  <si>
    <t>Change to Outcome 1: Karst and peatland needs integrated in the BiH cantonal spatial planning policies and procedures           
Original indicator and target: Officially approved maps delineating the geographic and physical boundaries of potentially damaging activities at Livno Polje (mining, water management, logging) - Target: A set of maps approved by Cantonal and Federal Government as part of Spatial plan                                                                                       
New indicator: Expert maps compiled delineating the geographic and physical boundaries of potentially damaging activities at Livno Polje (mining, water management, logging)                                                                                                                
New target: A set of maps prepared by the project and submitted to the C10 Government as an addendum to the Spatial plan or as a basis set of documentation for future spatial planning activities                                                                               
Justification: As described in the risk and mitigation strategies review the preparation of the C-10 Spatial Plan is well advanced and in discrepancy with the Karst project activities and project start-up. The project inputs (in this case specific mapping documentation) of integrating karst biodiversity concerns may be taken in account as an addendum to the plan in a scenario where the spatial plan is already approved by the Cantonal authorities. The aim in that case would be to distribute the findings as an additional publication and envisage them as future basis documentation within spatial planning of other BiH Cantons.</t>
  </si>
  <si>
    <t>The project promotes conservation and sustainable management practices for maintaining karst peatlands. The project supported integration of the biodiversity concerns into the base document of Cantonal spatial plan and development of the restoration plans for pilot sites based on scientific results from the study of biodiversity in Livanjsko  polje, SWOT analysis in addition to study on hydrological regimes and data collection in the field. In parallel, the capacity of local institutions mandated to manage the environment, such as ministries and inspectorate, is being improved through collaboration with the UNDP and training activities supported by the project to transfer the know-how together with the project findings and documents. The targeted awareness and knowledge raising activities around pilot sites and beyond, such as celebration of the World Environment Day and Study Tour in Slovakia, are important activities to make the local population (targeting separately youngsters and government officials) and counterparts more aware of the value of wetlands/peatlands.</t>
  </si>
  <si>
    <t>The Spatial plan developer, hired by Canton 10 through competitive procedure, the Institute for Urbanism Banja Luka is undergoing a significant restructuration process that hampers timely delivery of the tasks and submission of the spatial plan documentation. The personnel previously working on the Plan, have left the company and new personnel is assumed to take responsibilities after the holiday season. Cooperation between project and the spatial developer company is therefore protracted same as the incorporation of remaining project documents into Spatial Plan.</t>
  </si>
  <si>
    <t xml:space="preserve">The European Nature Heritage Fund – EuroNatur is a non-profit foundation which stands up for the conservation of the European nature heritage on many different levels, e.g. via special species protection projects, renaturation measures, and site protection as well as political lobbying activities or environmental education. EuroNatur is a KARST project in-kind co-financing partner executing complimentary project activities on bird monitoring in the field. 
"Finvest Drvar" is a part of "Finvest Corp" located in city Čabar , Republic Croatia. The main activities of factory are production of sawn timber, materials of wood, furniture and production and processing of black peat. Finvest, who holds a 30 yrs concessions over project pilot site, committed to provide in-kind contribution by providing necessary machinery for the rehabilitation of the peat excavation sites.
</t>
  </si>
  <si>
    <t>Concearning the fact that the Finvest company has a concession over the peat-mining in the area where project rehabilitation practices are to take place some resiliance from the private sector was expected. Nevertheless, the head manager of the company has been very cooperative and welcoming throughout all project activities. The Finvest representative has even participated in karst and peat training and has always allowed free access to the concession area for the project consultant teams who have conducted research, testing and excavation activities. However, concerning the fact that Finvest is also an in-kind co-financier of the project (machinery for rehabilitation), the project is expecting full support and actual contribution of the company when the rehabilitation activities start (closer to the end of the project). Up to know, the cooperation with the private sector (as mentioned) has been on a high level and very positive due to regular information sharing and extensive communication between the project team and the company.</t>
  </si>
  <si>
    <t>Terms of References developed for the individual contractors/consultants (consultants in spatial planning, alternative livelihoods and biodiversity) and companies reflect gender concerns and promote gender equality; the project promoted gender equality in decision-making by ensuring female representation in the Project board composition as well throughout a range of project activities such as the Study tour for cantonal and state authorities on the ecology of karst peatlands (30% of females participated).The activities related to giving concrete recommendations on integrating gender dimensions within the spatial planning process are under development, these aim to improve the spatial plan development by making it more inclusive and endorse/promote gender equality and its importance in the planning process.</t>
  </si>
  <si>
    <t xml:space="preserve">The map and the document on the Climate change impact on biodiversity of Livanjsko polje, developed by the consultancy company, indicate the potential changes in climate patterns and most vulnerable areas occurring in Livanjsko polje. The changes implicate uneven distribution of the precipitation patterns presented by the more humid winters and drier summers. As precipitation pattern change affects the hydrological regime it is assumed that it may have adverse effects on vulnerable wetland systems and habitats, in particularly peatland forming species and other communities i.e. oak woods and wetlands fauna. </t>
  </si>
  <si>
    <t>The cooperation of the project with the local NGOs has brought many significant valuable contributions. The representatives of the local NGOs have participated at the study tour on karst and peatlands areas and have since communicated well with the project. The NGOs (these include Youth Centre Livno and Centre for Civic initiative Livno, which mostly reach out to young population and provide an opportunity for development of social life of the community through protection and preservation of the environment, culture, education etc.)  have at many times provided important information from the field, advised the project on issues relevant to the project and updated on ad hoc local events. Concerning their, usually, non-biased opinions and information access, the NGOs have been an important contributer to the implementation of the project.</t>
  </si>
  <si>
    <t>Project Local Liaison officer is compiling sex segregated data on the participation of both gender in the cantonal and municipal decision making processes, local NGOs, cooperatives  and private owned companies dealing with biodiversity dependandt sectors (agriculture, tourism, food processing etc.). Data compiled will be taken into accound throughout desing and implementation of education, training and awareness raising project activities whereas female participation will be highly encouraged. Additionally, given that ToRs for both individual expert and professional services companies reflect gender concerns it may be assumed that project will have impact on  integrating gender dimensions within the spatial planning procesess.</t>
  </si>
  <si>
    <t xml:space="preserve">The project is in progress of adressing institutional barriers in terms of introducing and promoting biodiversity relevant policies within three project municipalities. Apart from that the project is building capacities of institutional staff on the municipal and cantonal level, in the biodiversity segment. </t>
  </si>
  <si>
    <t xml:space="preserve"> Additionaly, the project has suceeded to introduce the biodiversity component into the spatial plan document of the canton, which is a significant step and basis for future biodiversity enhancement and recognition within the sectors and on the institutional level.</t>
  </si>
  <si>
    <t>At this stage of the project only awareness on the values of the areas has been raised. However the project aims to impact the  practices of peat-exploatation by producing and introducing significant eco-safe guidalines which will be obligatory for peat exploatation companies and will attempt to change the harmful practices.</t>
  </si>
  <si>
    <t>This segment is not yet fulfilled. Significant results are expected in the later years of the project.</t>
  </si>
  <si>
    <t>The project is in progress of adressing market barriers, as it aims to (in the last quarter of 2010) make a significant contribution to the biodiversity friendly products through a micro-capital grants scheme. The project has a significant budget allocation for improvement of profitability for biodiversity based products.</t>
  </si>
  <si>
    <t>The project aims to secure grant amounts to CSOs or NGOs who apply with the best ideas and with best potentials for promotion and improvement of biodiversity-based markets. The "products" and the biodiversity component which they should be based on would be in the following connection: Tourism-unique bird and plant species; Production of the original products from the area (cheese, honey)-grasslands etc;                                                Not only would these and similar activities improve the livelihoods of the local population (and stop them from leaving the area), the conservation aspect would be promoted through touristic and educational component throughout the country and internationaly.</t>
  </si>
  <si>
    <t>The project is monitoring hot-spot locations and numbers of specific species (such as Crex crex and great bittern) through a coofinancing partner EuroNatur. The peatland rehabilitation practices which are to take place in the last year of the project should have an impact on the habitats of these species in terms of water levels and native vegetation preservation of the habitat. In the longrun, the project aims to at least keep the baseline levels of the species and potentially increase their count.</t>
  </si>
  <si>
    <t xml:space="preserve">                      </t>
  </si>
  <si>
    <t>The spatial planning process on the cantonal level already involves three project municipalities, therefore it includes their participation in the process. The municipal spatial plans are to be developed after finalization of the Cantonal and Federal spatial plan. However, through project activities, the project municipalities will certainly integrate project approaches and lessons learned into their daily activities, policies and finally individual spatial planning activities in the future. The results on this issue would be visable after developement of the cantonal spatial plan and closer to the end of the project.</t>
  </si>
  <si>
    <t>Thus far the project has faced and sucesfully overcome quite a few obstacles and barriers; which brought along significant experiences. The project delay in the start-up has caused a few setbacks in terms of project tagets, and has had even some long term consequences. This includes the time discrepancy between the start of development of the spatial plan by the governement and the late start of project implementation, which had missed an opportunity to fully participate in the process from the begining and contribute accordingly. However, the project has been able to recognize the gaps and fully utilize all existing recources to significantly contribute to the process (i.e in terms of map development, relevant studies and incorporation of biodiversity materials into the spatial plan base document).</t>
  </si>
  <si>
    <t xml:space="preserve">In line with the project objectives the project has, apart from recruiting individual consultants, recruited national expert cluster teams each specializing in different expertise areas. These include:
Cluster A – Spatial planning/mainstreaming
Cluster B – Environment, Habitats and Biodiversity
Cluster C – Water resource management, peat mining and peatland rehabilitation
Cluster D – Socio-economic aspects
The clusters are closely inter-linked as for providing inputs for the project and additionally closely cooperate with individual international and national consultants.
Apart from these, the project has thus far recruited several other individual experts such as: International karst/peatland use and peatland rehabilitation consultant, International Alternative livelihood consultant, National consultant in spatial planning, Local Liaison officer, and is currently seeking a national expert in monitoring and evaluation of biodiversity aspects. Separately, the project has closely and on regular basis cooperated with the local Ministries (agriculture, Environment, Spatial planning etc.) and with local community representatives through NGOs and municipality authorities.
The projects has allocated 65,000 USD for micro-capital grants, for the purpose of small biodiversity projects/activities which should also enhance local economy. These grants will not be distributed to the private sector (as initially proposed), but according to the UNDP and GEF procedures to civil society organizations and NGOs. These grants will be distributed most likely in the last quarter of 2010 and first quarter of 2011. </t>
  </si>
  <si>
    <t xml:space="preserve">The project prolonged start up delayed the overall implementation and placed implementation of project outputs at risk. However, once the PIU was at place, the CO and PIU placed efforts in rolling out the planned activities in a tight schedule in order to catch up with the changes that occurred since project document was written. 
As a result of such efforts, and in line with the annual work plans, the project first output (Text on the biodiversity values of the Livanjsko polje and corresponding map) was partly integrated into Spatial Plan Base Document. Subsequent project outputs such as maps on water zoning, in addition to the SWOT analysis for land use options are currently under examination of Project Board members and ministry representatives and will be distributed to the Spatial plan developer at the beginning of quarter 3.
The project expenditures are in line with the monthly disbursement and annual works plans. Rational use of project funds is noted, whereas the delivery is expected to reach planned levels outlined in the budget. Smooth delivery of the consultants and clusters outputs is ensured through the careful selection of the individuals and companies, whereas the payments/reimbursements are linked with the delivery of outputs/tasks. Regular monitoring of the outputs and obligatory reporting is at place therefore any risks or critical issues are being resolved as they rise. 
The Project Board meetings were held two times, and the Board members represent different fields of expertise (agriculture, spatial planning, environment, social sciences) and the institutional affiliation. The Board members were provided with all the outputs developed by the consultants and had the opportunity to examine the documents and give the comments and remarks. Valuable comments and remarks obtained by the PB members are incorporated within aforementioned document thus overall quality of project documents is increased. The PB members have good communication channels with the project implementation unit and the information sharing is on the satisfactory level. 
The management effectiveness is at the satisfactory level, the project succeeded to reach the spatial planning procedure that was a way ahead at the onset of the project activities. It is assumed that remaining project objectives will be reached in a due time and within the spending limits.  </t>
  </si>
  <si>
    <t xml:space="preserve">The Project had delayed start up due to the complex appraisal procedure within the Government BiH and Entity government.  Once the project was endorsed and approved, it was noticeable that CO placed huge efforts in the selection of the appropriate candidate for the position of GEF Project Manager. Procedure of hiring lasted 5 months, until 09/2009, (including re-advertizing of the position as well as 2 rounds of interviews) that further slowed the onset of project activities. Inception workshop held in July 2009 was good opportunity to capture the changes in the field that occurred since the project document was written. Additionally, the workshop was used to revitalize the interest of local stakeholders, who lost faith in the project due to delayed startup (2005-2009). 
CO was able to secure funding for the Study Tour Slovakia, by Slovakian Trust Fund, that marked the launching of the project activities aimed at awareness rising among local officials and stakeholders that was also used as an opportunity to build trust and improve knowledge on the importance of the preservation of the biodiversity of the karst peatlands. The participants of the study tour were carefully selected and presented mixture of high ranked government officials (ie. Minister of Agriculture Canton 10 and Secretary of Federal Ministry for Spatial Planning, senior officers from both cantonal and federal Ministry of Environment), academia, private and public sector. The evaluation showed that the knowledge on the karst peatlands issues and conservation needs increased, in average, by 50% which was clear indicator of project progress towards it main objectives. 
Management of financial operation throughout this period was marked by 2 budget revisions, where initial one was made to transfer unspent funds to subsequent year and the second one reflected implementation progress in 2010. 
Two Project Board meetings were held, where Project team presented overall activities and project implementation progress in addition to the changes in the log frame matrix. PB agreed to appraise the planned work plan of the activities and the adjustments in the log frame matrix, given the late start up and specific season-dependant project activities (i.e. bird monitoring, native plant collection and rehabilitation measures). Additionally, the procurement of the professional services was explained in detail and PB was convinced that the best companies were contracted for the delivery of the project particular outputs. Project team provided materials (maps and documents) developed by the companies for PB insight, revision and comments.
High dependency of the project achievements on the Canton 10 government is noted therefore is highly suggested that Memorandum of Understanding is endorsed as soon as possible. Additionally, given the poor capacities of the local governments it is suggested that project places more efforts in building capacities of the local stakeholders and relevant cantonal ministries and inspectorate, both in knowledge building and providing resources (IT equipment). 
Overall impression is that the project is managed in a good manner and it is expected to meet if not all, than the most important objectives within the plans and budget limits. </t>
  </si>
  <si>
    <t>The past year has been quite productive in terms of project implementation progress. However, taking into consideration the late project-startup and delayed formation of the project management unit, there have been certain impacts on budgeting.
The project inception workshop was held in July 2009 and the project implementation unit was hired in September 2009, therefore this caused a disturbance to the budget expenditure for the first year. Almost two thirds of the budget amount for  Year 1 (approximately 160 000) were transferred to 2010 (Year 2) due to the reasons stated above. This of course equally impacts and increases the budget for each of the following years. However, the budgeting and timeliness have been quite pressured into pace, therefore the current status includes good progress with completion of tasks and corresponding budget expenditure.
The delay in expenditures will also be eliminated with the announcement of Micro capital grants for Civil Society Organizations and NGOs (65 000 USD) and procurement of necessary equipment for environmental monitoring officers at the cantonal level (40 000 USD). Both of these activities are planned for the last quarter of 2010 after systematic expert reviews and needs assessments.
The effectiveness of the project management unit is on a good level. The delayed and planned tasks are under implementation. However, the previous delays cause long-term shortcomings in terms of late participation with the spatial plan, probably late peatland rehabilitation activities, disturbed habitat monitoring (seasonal activities) and similar.
The responsiveness of the project board in overseeing project implementation is on a satisfactory level. The Project Board has already met two times and have been informed of further crucial activities. Additionally, the board has been sent quarterly reports on project implementation progress, in order to be updated on all matters. The project Board has been comprised of members of key ministries and has always been responsive in overlooking the matters, participating in identification of changes and planned activities.
The Satisfactory rating for this segment has been justified by above mentioned circumstances and additionally due to relatively fast recovery (of activities and budget) for the halt on project activities at the beginning. Due to positive cooperation with the stakeholders and the project board, due to good revision of project work plans and its budgets and because of quite high achievement of final targets within this first year of the project, it is appropriate to rate the annual progress as Satisfactory.</t>
  </si>
  <si>
    <t xml:space="preserve">The project initiation lasted for four years due to the complex institutional set up in the environment sector in BiH. In the meantime, the circumstances noted in project document changed significantly and first aim of the CO was to capture those changes and adjust by the development of the appropriate strategies. The one of the most significant changes was the fact that Canton 10 government contracted Spatial plan developing company prior the project start up whereas the project document foresees these both processes to run in parallel. In the meantime, Project local partners were losing enthusiasm towards the project itself. 
Once the Project was endorsed in 2009, and project activities commenced the project faced another obstacle –lack of human capacities – namely lack of adequate managerial staff required for the implementation of multifold project outputs and activities. The hiring procedure lasted for approximately 6 months, where both advertizing and re-advertizing, in addition to the screening and interviewing of a large number of applicants, took place. One of the drawbacks of such lasting procedure occurred during the Inception Workshop where Project Implementation Unit was not represented by the Project Manager but with CO representative. International consultant was hired to develop specific Terms of References and break down of project outputs per project activities. 
Once the project manager was hired, in September 2009, the project activities took faster pace and some of the objectives were met – such as awareness rising among higher officials, implemented throughout the Study tour held in Slovakia. Additionally, as the Terms of References were developed and the project activities were clustered based on the specific outputs and expertise required, public tender procedure was announced. The clusters of experts were sought to perform different tasks aimed at mainstreaming karst peatlands conservation concerns and expertise required rested within fields of spatial planning, biodiversity, water management and socio – economic aspects. The companies selected for the delivery of the specific tasks are well established and successful in BiH, and their work will be supported by the number of international consultants whose main task is to bring in the international expertise and experiences with regards to the biodiversity of karst peatlands and improve local knowledge and skills. 
The indicators stated in the project document were revised upon completion of the inception period and are noted in Inception Report. 
Poor responsiveness of the Cantonal government represents the main risk for the incorporation of the project outputs into spatial planning process. Being poorly capacitated, and in constant need of updated skills and competencies, in addition to lack of appropriate IT equipment and software, Cantonal environmental officials lack both the time and capacity to fully commit to the Project as expected by the PIU. Therefore, special attention should be given to the establishment of partnership and the provision of support to the Cantonal government. The relation between project and the Cantonal government will be employed through the Memorandum of Understanding whose signing ceremony is to take place in the following quarter. 
The major success of the project in this reporting period, apart from the knowledge building and awareness raising, was the integration of the biodiversity component into draft spatial based document and development of supporting biodiversity, water management and land use maps.
Field monitoring of the indicator birds is not yet executed by the project, however close relation is maintained with the EuroNatur who performed bird monitoring in past few years (including 2009), and the project is expected to build upon their experience and further develop monitoring program. 
Rehabilitation project is currently under design and is expected to commence in the following year, therefore no significant improvements are marked under this particular project activity. 
Initial contacts were established with the UNDP/GEF COAST project that is implemented on the Croatian side of the Dinaric arc and mutual cooperation is expected to bring value added on the water management agreement between BiH and Croatia. However, considering high political stakes and sensitivity of the issues involving cross border water management, and not forgetting the energy lobbies on the both sides of the border, it is not expected that project will fully accomplish this particular outcome during the project duration. Special attention should be given to the development of supporting documents that will serve as basis for future negotiations and potential agreement. 
Overall impression is that, despite the late start up and delay in project activities, the project is well planned and on track with the delivery of the outputs envisaged. </t>
  </si>
  <si>
    <t xml:space="preserve">1. Great Bittern: 3 calling males  (According to the report of Euronatur (cofinancier) - a brief counting was conducted and might not be accurate) (2009:   6 booming males)   
2. Corncrake: 313 callers according to 2009 count of Euronature                                                                                                                      </t>
  </si>
  <si>
    <t xml:space="preserve">The project is set on track, having in mind delayed project startup and impediment with the recruitment of the project manager.  Document on the biodiversity values and biodiversity map, developed by the project consultants,  is in part included within the Spatial Base Document and the incorporation of the remaining maps and documents is expected upon the MoU endorsement with the C10 government. The Project Board received copies of all project developed materials and PB members provided remarks and comments within the fields of their individual expertise. 
Given that changes in log frame matrix were approved by the RTA and Project Board (through the Inception Report submission) it is assumed that the project will reach its development objectives within the time frame. 
Project managed to increase awareness on the importance of karst peatlands by targeted Study tour (aimed at local officials and government representatives) and the Celebration of the World Environment Day (targeted at wider audience – younger population). Overall public appearance of the project is positive in media and in local community. 
It is recommended that the project team places efforts in establishing good relations with the Spatial Plan developer company, especially after the severe restructuration that company is facing, and in that way secure support and incorporation of project deliverables within Spatial Plan documentation to a greater extent. However, this would initially be the responsibility of the Canton 10 government and as the designated authority for the spatial plan development, where Canton 10 government should put more efforts into ensuring that the project outputs are integrated within the plan.
Having in mind the delay and season dependant rehabilitation, as one of the project main objectives, the smooth cooperation with the FinVest company is highly desirable. The representation of the FinVest on Study tour Slovakia was valued and it is expected that it will have overall positive impact on both eco-safe peat mining within the excavation sites facilitate rehabilitation activities. 
Additionally the employment of Communal Environmental Police remains as an uncertainty which will most likely not be achieved, partly due to complex procedural issues and low possibility of implementation of this idea, and partly due to very low budget allocation for these positions. However the project has assured that the fund will be allocated for enhancement of capacities of the current staff and necessary work tools.
Additionally, given the specific nature of the cross border water management issues and high political sensitivity, it is suggested that the project team and consulting companies work on the development of the sets of documents necessary for the successful implementation of such processes, but it is not expected that project will alone be able to meet this objective in the particular time setting. </t>
  </si>
  <si>
    <t>Concerning the fact that the project had a late start-up and that the project manager was hired at a later stage, the project implementation circumstances and state of progress has been delayed in many segments. Fortunately, many activities have picked-up the speed quickly and the project is on the right track to achieve its objectives.
Trends related to the project indicators are overall positive. Already, some of the targets have been achieved. Especially the indicators related to Outcome 1-increased understanding of ecological values in the area of Livanjsko Polje where 15 representatives (out of which 9 officials) were trained on karst and peatlands biodiversity. After the comprehensive and lengthy training the project indicators show nearly 50% increase of knowledge on sustainable use of karst biodiversity based on the pre and post surveying/testing exercise, which was specifically developed to assess the levels of knowledge and competency.
Additionally, within the same outcome, several detailed maps (8 in total thus far) have been prepared for the spatial plan development process, which are currently being reviewed by the relevant Cantonal Ministry. These include the maps on water-protection zones as well as annotated maps of the current land-use patterns focused at water use, mining of peat and coal, logging and arable farming by local people.
Furthermore, in terms of mainstreaming globally important biodiversity into spatial planning policies the first significant achievements in this segment have been made.  The spatial planning-biodiversity specialist’s materials have been included in the spatial plan base document, therefore are a significant contribution to a start of inclusion of biodiversity component in spatial planning of the country (because the Cantonal plan is approved at the Federal Level which might bring the new biodiversity components on the whole Federal level of the country).
Unfortunately, the indicators and targets relevant for the population size of indicator species and water tables can still not be completely assessed, as the rehabilitation of the test area will be conducted more towards the end of the project. However, the crex crex species has (based on external assessments) showed an increase from 200 callers to 313 callers. It is important to emphasize that some of the targets on species’ numbers might not be achieved by the closure of the project, due to habitat changes timelines and rehabilitation activities (planned closer to the end of the project). Hopefully additional projects on follow-up monitoring of targeted species would be developed and receive funds (EuroNatur co-financing).
There have been quite a few critical risks that have affected the project progress, due to the political and administrative structures and procedures in BiH. At the beginning, the main barrier was delay of the project approval by the relevant governmental authorities, while the spatial plan development process commenced (the Cantonal government has contracted an institute for spatial planning within the public procurement process and the development started ahead of time). 
According to the timeframe of the project activities, some project inputs will be provided at a stage to be taken in account during the process of finalizing the Spatial plan or even at a later stage, this is due to the mentioned discrepancy in the timeframe of activities between two processes and their related tasks.
Despite this, the project team and its specialists had a good cooperation with the leading team on spatial planning development, who tried to incorporate all the inputs from the KARST project. However, the most recent developments within the Spatial Planning Institute (the developer company) have forced the employees to go into strike, and the team working on the C10 spatial plan to abandon the company all together. Due to this the project is waiting for the new team to continue the work on the spatial plan, which may delay some activities.
The review of potential of employment of the communal environmental police (CEP) within the municipalities (by an expert company) has provided a legal background review and functioning of the municipality/cantonal administration. The review shows that the possibility to employ CEPs is very low, since the employment at such positions needs to undergo governmental processes and scrutiny through the Federal Agency for public works. Additionally, the salaries need to be directly paid into public institution funds; which is not usual practice by UNDP. Additionally, there are already several CEP officers at the Livno and Tomislavgrad municipality, where they expressed their wish for the project to contribute more to equipment and training component, or alternatively employment of inspectors.
Prospective to reach consensus with Croatia on water management during the project duration is identified as quite a high risk. However the project will prepare all the necessary documentation and provide for a Cross-border Strategic WRM / Environmental Assessment document leading both countries to foster initiatives aiming at a Watershed Cross Border agreement.
Strategy to improve the progress of further activities includes a Memorandum of Understanding agreement to be made between the project and the Government of Canton 10, which in details describes all the project contributions, especially those related to spatial plan development, in order to ensure that all the outputs (expert materials) are delivered to the company which is developing the spatial plan and to ensure its integration within the spatial plan and other Cantonal Policies.</t>
  </si>
  <si>
    <t xml:space="preserve">Project Management Unit
The Project Management Unit –PMU has performed well during the reporting period; convened meetings, initiated dialogues, facilitated workshops and meetings. The PMU achieved all duties with close consultation with partners (MAAR, MSEA, and UNDP). Expenditures and financial planning during the reporting period were according to the annual work plan, a special budget review and expenditures  monitoring scheme, and the PMU  implemented the following 
during the reporting period: 12 training courses at national and regional levels for both work teams and local communities.  Recruitment of 6 national experts, and 5 international and regional consultants. 1 sub-contract with specialized firm to carry out the thematic subcontract of project outcome2. The sub-contractor firm has achieved all duties according to its annual work plan with the project. Subcontract started in Nov, 2008 and expected to be finished by the end of 2011. Launching the public awareness campaign with its various activities targeting various sectors.
</t>
  </si>
  <si>
    <t>(123) Mediterranean Forests, Woodlands and Scrub - Albania, Algeria, Bosnia and Herzegovina, Bulgaria, Canary Islands (Spain), Croatia, Cyprus, Egypt, France, Gibraltar (United Kingdom), Greece, Iraq, Israel, Italy, Jordan, Lebanon, Libya, Macedonia, Madeira Islands (Portugal), Malta, Monaco, Morocco, Portugal, San Marino, Slovenia, Spain, Syria, Tunisia, Turkey, Western Sahara (Morocco), Yugoslavia</t>
  </si>
  <si>
    <t>n/a</t>
  </si>
  <si>
    <t>2008-2009 season was very dry in the region of Al Hassake, where jebel Abdul Aziz PA site is located (little bit better than the previous winter of 2007-08). Tens of villages in the governorate of Al Hassakeh were abandoned due to severe shortages of water resources, inhabitants of those villages migrated to outskirts of big cities in the western part of the country (Damascus and Aleppo). The region where Al fourounloq and Abu Qubies PAs sites located the annual rainfalls were as the annual average. Wildfires in the region where the two PAs sites located witnessed much less wildfires incidents than the previous year of 2007-2008.</t>
  </si>
  <si>
    <t>Presence of fire brigades at the sites around the clock. Efficient control measures by rangers and forestry police of MAAR were taken. In addition to awareness activities by project sites work teams targeting sites visitors and locals within and around the project PAs sites</t>
  </si>
  <si>
    <t>Not applicable</t>
  </si>
  <si>
    <t>Ecological surveys for Fauna and Flora are still in progress. Therefore it is too early to decide if the sites suffer from invasive species. We can determine so by the end of 2009.</t>
  </si>
  <si>
    <t xml:space="preserve">Development of community resource management in order to reduce human impact on natural resources and biodiversity..  The project has achieved the related socio economic studies. Especially the feasible alternative livelihood as sources of income generating resources for local community at the three PA sites. Through the help of the project 12 community based organizations.CBOs were established at the villages within and around the three PAs sites. These CBOs are the framework through which Locals can apply for different donors and concerned organizations to get small grants and microenterprises and micro credits.. CBOs members in addition to project work teams were exposed to an integrated training program on small projects (Preparing project proposals, project design, projects feasibility, and projects management.  One of the 12 CBOs at Jabal Abdul Aziz PA site has applied for small grant from GEF/SGP and won a small grant to establish a cattle husbandry unit. </t>
  </si>
  <si>
    <t>The project has collaborated with local community at the three sites to strengthen the involvement of women in biodiversity conservation since rural women role is very important, and also has completed the socioeconomic studies that defined the feasible alternative sustainable livelihood at each PA site in order to develop alternative livelihood. Participation of women in PA management was already promoted by the project the site work teams consist of18 members 8 of them are females.  The three sites sub steering committees include representatives for ' women.  Women are represented in the 12 CBOs. The project has carried out training courses for rural women at Jebel Abdul Aziz PA site on manufacturing traditional handicrafts like rugs, which are main traditional handicraft for rural women as an income generating resource.</t>
  </si>
  <si>
    <t>The Syrian Arab Republic has ratified some international conventions i.e.  CITES, This project through working at  three important PA sites will contribute indirectly in protecting some threatened species under international trade. As for other issues  of the Goal 8 the project has no direct effect o.</t>
  </si>
  <si>
    <t>Yes/ Forestry,Tourism</t>
  </si>
  <si>
    <t>New PAs institutional structure (country level)</t>
  </si>
  <si>
    <t>Identification of rules and responsibilities of all involved stakeholders.</t>
  </si>
  <si>
    <t>--</t>
  </si>
  <si>
    <t xml:space="preserve">MAAR(Forestry Directorate, Directorates of Agriculture in Al-Hassake ,Lattakia, and Hama governorates))
MSEA
</t>
  </si>
  <si>
    <t>Mainstream</t>
  </si>
  <si>
    <t>D38</t>
  </si>
  <si>
    <t>D56</t>
  </si>
  <si>
    <t>D62</t>
  </si>
  <si>
    <t>D68</t>
  </si>
  <si>
    <t>D77</t>
  </si>
  <si>
    <t>E61</t>
  </si>
  <si>
    <t>E62</t>
  </si>
  <si>
    <t>E63</t>
  </si>
  <si>
    <t>E67</t>
  </si>
  <si>
    <t>E68</t>
  </si>
  <si>
    <t>E69</t>
  </si>
  <si>
    <t>E73</t>
  </si>
  <si>
    <t>E77</t>
  </si>
  <si>
    <t>D32:E32</t>
  </si>
  <si>
    <t>D33:E33</t>
  </si>
  <si>
    <t>D34:E34</t>
  </si>
  <si>
    <t>D35:E35</t>
  </si>
  <si>
    <t>D36:E36</t>
  </si>
  <si>
    <t>D39:E39</t>
  </si>
  <si>
    <t>D41:E41</t>
  </si>
  <si>
    <t>D43:E43</t>
  </si>
  <si>
    <t>D46:E46</t>
  </si>
  <si>
    <t>D47:E47</t>
  </si>
  <si>
    <t>D48:E48</t>
  </si>
  <si>
    <t>D49:E49</t>
  </si>
  <si>
    <t>D50:E50</t>
  </si>
  <si>
    <t xml:space="preserve">• • Date(s) of project steering committee/Board meetings during reporting period: </t>
  </si>
  <si>
    <t xml:space="preserve">Very briefly, present the known impact of climate change on the project territory – if any.  Please be as specific as possible and document specific incidents where possible. </t>
  </si>
  <si>
    <t>List measures/interventions associated with Adaptation to Climate Change (if any). If not, please state why.</t>
  </si>
  <si>
    <t xml:space="preserve">Carbon sequestration [6] potential: </t>
  </si>
  <si>
    <t>Other Carbon benefits:</t>
  </si>
  <si>
    <t>List CI hotspots covered by the project [3]</t>
  </si>
  <si>
    <t>Total area of the CI hotspot (ha) [4]</t>
  </si>
  <si>
    <t>Total number of PAs impacted by the project “(automatically calculated by the template; do not alter this cell)</t>
  </si>
  <si>
    <t>Bosnia Herzegovina</t>
  </si>
  <si>
    <t>00049292</t>
  </si>
  <si>
    <t>00060010</t>
  </si>
  <si>
    <t xml:space="preserve">Current process of spatial plan development in Canton 10 and Federation of Bosnia and Herzegovina envisages a future establishment of a protected area (of a certain category) in particular parts of Livanjsko Polje (the project area). Even though this is not a particular project objective, the project will significantly contribute to this process in terms of preparation of expert materials, maps and documents which could serve as a basis for future potential research and establishment of a protected area. 
Additionally, concerning the local community’s resistance towards creation of such areas (due to their opinion that this would limit their present activities in the area) the project will, through its awareness raising campaigns on biodiversity values, aim at inclusion of presentation of benefits of such actions and promotion of alternative livelihoods opportunities and economic development in potential areas under protection.
</t>
  </si>
  <si>
    <t>8 maps as follows:    
1. Map of Vegetation in Livanjsko Polje, 
2. Map of natural habitats in Livanjsko Polje, 
3. Map of assessed biodiversity values, 
4. Map of peatlands in Livanjsko Polje, 
5. Map of Wetland vegetation and area significant for birds population, 
6. Comparative map of landuse and high biodiversity values, 
7. Landuse maps, related to industries and forest use, 
8. Map of water protection zones boundaries</t>
  </si>
  <si>
    <t>This target will be closely assessed at 3rd and 4th year of the project</t>
  </si>
  <si>
    <t>The vegetation share will be assessed after rehabilitation of the area, closer to the project closure</t>
  </si>
  <si>
    <t xml:space="preserve">Output3.3 
Alternative livelihood activities and opportunities are identified and made available to target local communities where required and with the maximum possible level of participation
The estimated progress since the beginning of the project is 30%.
All the activities of the previous outputs (3.1 &amp; 3.2), have contributed to draw the socio-economic strategy at the three PAs.  After deep discussions, consultation and debate with all relevant stakeholders, specifically, local users of the natural resources and  decision makers with scientific support provided by the PAs teams and the project consultants, , it has been identified that the entire livelihood activities that would be funded by the project better to be related to the following  fields of income-generation themes:
• Rangeland rehabilitation and development micro-enterprises to substitute those critical rangelands in and around the Jabal Abdel Aziz Protected Area.
• A community-based tourism activity in Fronloq Protected Area with the possibility of some eco-friendly and sustainable garden farming.
• An Agro-biodiversity related micro-enterprises in Abu Qubeis Protected Area.
In order to initiate the implementation of the socio-economic scheme in and around the three PAs, the project has facilitated the establishment of 12 local CBOs (four in each site). A well designed and tailored capacity building program has been developed and implemented by the project to raise the institutional capacity of those CBOs and enable its teams to design, develop and run businesses in sustainable manner. Members of the 12 CBOs have been trained on different subjects, the sustainable management of natural resources in their sites, project design, fund raising and proposal writing, feasibility studies and project management. On the institutional level, efficient financial and administration systems have been developed by national experts with close consultation of the CBOs members. Mechanisms for funding still in process and the project will start the implementation of the micro-enterprises on ground as soon as those mechanisms approved by all project stakeholders.
</t>
  </si>
  <si>
    <t xml:space="preserve">Output3.2 
Threats arising from local communities activities in and around site areas fully addressed in sites’ management plans and operational actions
The estimated progress since the beginning of the project is 60%.
Although the PAs management plans are currently in the process of development, the project has moved forward and initiated a set of measures to address the issue of threats that are arising from local communities activities, these measures are:
1. The project carried out a rangeland rapid assessment at Jabal Abdel Aziz Protected Area aimed to identify the current situation of  grazing activities at the PA, the assessment has answered the following important questions:
• The estimate number of sheep and other grazers that often graze within and around the PA.
• The distribution of habitats that often subjected to overgrazing.
• Ownership of sheep herds.
• Seasons of grazing
• The carrying capacity of grazing at Jabal Abdel Aziz Protected Area.
All of the baseline data have installed into GIS Program. Accordingly, zoning will be used to propose a rangeland rehabilitation plan for the purpose of socio-economic development of the local community of the area.
2. A rapid assessment survey on tourism and visitors' activities at Fronloq Protected Area has been carried out, the assessment aimed to provide in depth understanding about the severity of tourism operations within the PA 's different habitats and recommend a set of measures that could mitigate the negative impacts of the tourism operations  on the  Fronloq Forest eco-system. An efficient visitor's management plan has been delivered, and the project is discussing the measures to enforce the implementation of its recommendations with the Forestry Directorate at MAAR.
3. An experimental and monitoring fenced area has been prepared for the purpose of research to measure the impact of tourists within the core area of the forest on the natural regeneration of the Quercus  pseudocerris.
</t>
  </si>
  <si>
    <t xml:space="preserve">Output3.1
Local communities’ relationships with demonstration sites and site resources assessed with their full participation
The estimated progress since the beginning of the project is 70%.
Consequent to the early Socio-economic surveys that have been carried out by the project to identify all sites' users and to what extent they use the natural resources, the project has conducted and facilitated a comprehensive field visit to the three PAs, where a group of international and national consultants accompanied with the relevant decision makers opened a discussion and debate  with local communities about certain issues which need a robust management solutions with a shared vision, these issues are:
• Jabal Abdel Aziz – grazing of sheep within the protected area and the recovery of wild pistachio forests.
• Abu Qubies – grazing of goats within the forest and the impact that this has on the vegetation.
• Fronloq – the location and security of tenure of the kiosks that provide services for visitors to the area.
The principle questions that arose from that discussions are:
• Are any alternative livelihood strategies really going to compensate for the opportunity costs?
• Are there any opportunities for agreed co-management or devolved management?
 The project currently is more convinced that although the community micro-enterprises funded by the project will take place, the community will still be dependent upon many of the natural values of the protected areas and neither will the conflicts have gone away. Unless that both community and the project move to where they can begin to discuss the benefits to the community from engagement in the planning and management process. Accordingly, the project initiated a deep discussions and negotiations with local communities as well as decision makers to ensure better participation of local community in the management planning process of the three PAs and the socio-economic scheme which recommended that any micro-enterprises at any of the three sites should consider the above mentioned issues and must enhance the sustainable utilization option of the sites' natural resources rather than the strict protection, 
</t>
  </si>
  <si>
    <t xml:space="preserve">Output2.3
 Site management plans for all demonstration sites well developed, implemented in participation with local stakeholders and widely disseminated to all relevant stakeholders.   
The estimated progress since the beginning of the project is 40%.
Management planning process has been commenced since the beginning of this year, where several consultation workshops and meetings have been carried out with all relevant stakeholders to identify the vision and general objective of each PA. Stakeholders also agreed on the management plan's format and advocate the adaptive management approach. Data collection and challenges identification also accomplished. By the beginning of 2010, all available data and challenges will be assessed and accordingly, a number of objectives and measures will be specified within an adaptive management plans. PAs management and staff developed their work plan based on the vision and general objective.
</t>
  </si>
  <si>
    <t xml:space="preserve">Output2.2 
Biodiversity monitoring programs in all demonstration sites well developed and implemented in participation of local stakeholders
The estimated progress since the beginning of the project is 70%.
A number of biodiversity monitoring programs have been  recommended and approved within the three protected areas, these so far are:
•  Tourist activities impacts on biodiversity at Fronloq Protected Area.
• Socio-economic monitoring program at the three sites.
• Ecological monitoring programs (birds, rangeland, flora and fauna)
The previous monitoring programs have been developed according to a baseline rapid assessment surveys that been carried out by the PAs teams and project national and international consultants, those are:
• Bird's baseline survey in each protected area; it has been carried out by the reserves bird researchers with experts from RSBP/ United Kingdom, and mentored by a Jordanian bird's specialist.
• Flora baseline survey in each Protected Area, it has been carried out by the reserves flora researchers with national experts, and mentored by a Jordanian flora specialist.
• Reptiles and amphibians baseline survey in each protected area; it has been carried out by the reserves fauna researchers with national experts, and mentored by a Jordanian fauna specialist.
• Mammals baseline survey in each protected area, it has been carried out by the reserves fauna researchers with national experts, and mentored by a Jordanian fauna specialist
• Rangeland baseline survey in Jebel Abdel Aziz Protected Area, it has been carried out by the reserve flora researcher with national expert, and mentored by a Jordanian rangeland management specialist.
• A rapid baseline socio-economic survey in each protected area, it has been carried out by the socio-economic staff of the reserves under supervision of the project technical advisor.
• A rapid assessment tourism survey at Fronloq Protected Area, it has been carried out by a group of national and Jordanian eco-tourism experts with strong participation of the Eco-tourism and research team of Fronloq PA.
Additionally, a set of scientific reports for the above mentioned baseline surveys have been produced and distributed beside effective field guidelines for the ecological monitoring programs.
</t>
  </si>
  <si>
    <t xml:space="preserve">Output1.3 
Roles and responsibilities of MAAR for effective management and coordination of protected areas supported and fulfilled
The estimated progress since the beginning of the project is 60%.
The adopted institutional structure of the three demonstrated sites have been replicated to a number of Protected Areas, and an effective field guidelines for ecological baseline and monitoring programs have been developed by the project teams and consultants and approved by  MAAR and the project different stakeholders.                                               Output1.4 
Roles and responsibilities of MLAE for effective coordination of protected areas management supported and fulfilled 
The estimated progress since the beginning of the project is 40%.
A national data management system is designed and under set up to provide better access for all data relevant to biodiversity and protected areas in Syria, this system is hosted by MSEA and supported by MAAR. The data management system has been designed to ensure effective flow of required informations from all protected areas and special conservation areas in Syria to the central level and considered the mechanisms of verification for these informations and the access for it from everywhere.
The policy statement identified the role of MSEA as the national regulator and supervisor for the entire national PA system. Accordingly, the ministry started the preparation process for the PAs system gap analysis and the strategy that would be emerged by this exercise.
</t>
  </si>
  <si>
    <t xml:space="preserve">Output2.1
Local cadres and managers from MAAR and MSEA well trained and effective in ecosystem planning and management
The estimated progress since the beginning of the project is 70%.
The project conducted training needs analysis according to the new organizational structure of the three sites and job descriptions, and based on the previous appraisal and training that have been carried out. Accordingly, a new tailored capacity development scheme has been developed and implemented targeting all PAs local cadres. Different tools of training were practiced; on job training, vocational and counterpart exchange of knowledge covering all the aspects of PAs planning and management. Performance review was examined for each staff member based on rationale learning process indicators. Additionally, all local cadres have been exposed to a regional experience in protected areas management through a well designed vocational training in one f the GEF funded projects in Jordan as well as the counterpart transfer of knowledge approach through carrying out the baseline surveys by a mosaic of national and international expertise. The project has produced several of training manuals covering different themes of PAs management and planning.  Local cadres were provided and equipped with all required equipments(ecological monitoring and surveys…)
</t>
  </si>
  <si>
    <t xml:space="preserve">Output1.2 
Human resources at MAAR and MSEA at the central and provincial levels developed to meet protected areas management objectives and targets 
The estimated progress since the beginning of the project is 50%.
1.2.1 A fluid institutional structure has been developed within the Forestry Directorate at MAAR and the biodiversity directorate at MSEA, where four thematic teams at each directorate have been identified according to the current functions of PAs in Syria (Management Planning Team, Research and Data Management Team, Socio-economic and Advocacy Team, Eco-tourism Team). The Four groups in Each ministry have been subjected and involved into a well designed tailored training program; these teams will be set up within a permanent effective institutional structure by the coming year and will initiate the strategy of replication of the accumulated knowledge in Biodiversity conservation and PAs Management throughout Syria Protected Areas. A set of structured and on job training  topics have been carried out and delivered: training on field research and scientific report writing, eco-tourism development and management, involvement of local communities in natural resources management, and management planning in protected areas.
Output1.3 
Roles and responsibilities of MAAR for effective management and coordination of protected areas supported and fulfilled
The estimated progress since the beginning of the project is 60%.
The adopted institutional structure of the three demonstrated sites have been replicated to a number of Protected Areas, and an effective field guidelines for ecological baseline and monitoring programs have been developed by the project teams and consultants and approved by  MAAR and the project different stakeholders.
Output1.4 
Roles and responsibilities of MLAE for effective coordination of protected areas management supported and fulfilled 
The estimated progress since the beginning of the project is 40%.
A national data management system is designed and under set up to provide better access for all data relevant to biodiversity and protected areas in Syria, this system is hosted by MSEA and supported by MAAR. The data management system has been designed to ensure effective flow of required informations from all protected areas and special conservation areas in Syria to the central level and considered the mechanisms of verification for these informations and the access for it from everywhere.
The policy statement identified the role of MSEA as the national regulator and supervisor for the entire national PA system. Accordingly, the ministry started the preparation process for the PAs system gap analysis and the strategy that would be emerged by this exercise.
</t>
  </si>
  <si>
    <t>1.1.2 A draft national policy statement on protected Areas management has been developed by the project in full participation and consultation of all relevant stakeholders. This policy statement is intending to guide the planning and management processes of the national PAs System in Syria, and to meet internationally recognised standards and criteria and to ensure that the protected areas system provides for the present and future needs of the people of Syria. The policy statement has considered the institutional arrangements between all relevant institutions, particularly the Ministry of Agriculture and other site management agencies that have been recognized as management agencies and the Ministry of State for Environmental Affairs as a national regulator and monitor. The National PA Policy will also support  the achievements and development of PAs Gap Analysis exercise and the National PAs strategy as well</t>
  </si>
  <si>
    <t>1.1.3. Adoption of the new organizational structure for PAs site managements for the three PAs sites including the structural organization with all specialized units by the implementing agency (MAAR). Such new structures will meet the demands for effective implementation of the PAs management activities and to ensure that the management plan is effectively operational.</t>
  </si>
  <si>
    <t>Large-scale fire destroys one or more project sites</t>
  </si>
  <si>
    <t>Since MAAR has already initiated a national project for wildfires’ prevention and management plan. The BCPAM  will cooperate with the wildefires’project to develop a practical fire management plan at Al-Frounloq PA as a part of larger forest landscape even though the BCPAM adopted and implemented a set of measures in this regard i.e. visitors management pan, initiated practical awareness activities for both local communities  and natural resources users.</t>
  </si>
  <si>
    <t xml:space="preserve">Acceptance, recognition and support of MSEA national mandate by all national and local agencies and stakeholders </t>
  </si>
  <si>
    <t>Project should advocate the adoption of the national policy statement since it identified the institutional arrangements and roles at local and national level. Endorsement letter from cabinet to advocate the national policy statement.  The MSEA will follow up in coordination with MAAR.</t>
  </si>
  <si>
    <t xml:space="preserve">Local communities representatives, local govt. do not support project </t>
  </si>
  <si>
    <t xml:space="preserve">The BCPAM addressed and initiated a dialogue with the all relevant stakeholders, especially MAAR, local communities, natural resources users to identify the set of mechanisms to get them involved. </t>
  </si>
  <si>
    <t>N/A</t>
  </si>
  <si>
    <t xml:space="preserve">According to the project document there were   many sub-contracts (9 sub-contracts) should be implemented during the project lifetime. Some of these sub contracts are overlapping with other project   activities, while the rest of sub contracts need to be updated and merged. 
</t>
  </si>
  <si>
    <t xml:space="preserve">The PMU in collaboration with other stakeholders has reviewed these sub-contracts; accordingly there was only one integrated and updated thematic sub-contract for each outcome of the project three outcomes.  </t>
  </si>
  <si>
    <t>Project logframe (indicators and targets) doesn’t reflect what actually being achieved by project.</t>
  </si>
  <si>
    <t>Modification of project log frame (Targets and indicators) is done to reflect the real achievements and activities on ground, and shows the impacts of these achievements on progress towards project objectives</t>
  </si>
  <si>
    <t>The project management unit (PMU) has contacted NGO (The Syrian Society for the Conservation of Wildlife-SSCW) for help in carrying out ecological baseline surveys at the three project PAs sites according to annual work plan of 2009.  SSCW has helped the project in ecological baseline surveys through contacting the Royal Society for Bird Protection RSBP –UK, As result , the PMU has met the director of the RSBP and agreed on RSBP bird watching volunteers to carry out the ecological baseline surveys (Birds surveys) at the three project sites.  Three Surveyors have achieved these bird surveys in collaboration with project site work teams through two surveys missions to project PAs sites. The SSCW has helped for free the project in carrying out the ecotourism surveys at Al Fourounloq PA site, through the participation of one of its ecotourism expert. The aim of these surveys is to prepare a master plan for visitors’ management.</t>
  </si>
  <si>
    <t>The project has subcontracted by the end of 2008 a specialized company(Via Nova)to carry out the thematic subcontract of outcome2; "PA MANAGEMENT, BIODIVERSITY CONSERVATION AND DATA MANAGEMENT CONSULTATION COMPANY",  During the first six months ,the company has made the following;  reviewed existing and available documents about baseline surveys and PA management critical issues, developed vision and tools to cover the gaps, identified  target groups to be trained and  training needs assessment for each group, developed a tailored training program and present tools for on-job and counterpart training, conducted needed training programs depending on training needs assessment, Prepared training manuals and materials, Overviewed and supervised ecological, social and economic assessments of PAs,  Supervised and overviewed setting of maps for PAs and GIS information, supervised evaluating capacity and level of awareness for local communities and relevant stakeholders, and conducted  focus group meeting with related stakeholders to discuss the setup and content of the data management system.</t>
  </si>
  <si>
    <t>Objective: To demonstrate practical methods of protected area management that effectively conserve biodiversity and protect the interest of local communities while supporting the consolidation of an enabling environment that will facilitate replication and effective PA management throughout the country</t>
  </si>
  <si>
    <t>1.Change in overall human footprint within demonstration PAs, as defined by an impact reduction index</t>
  </si>
  <si>
    <t xml:space="preserve">Impacts of human use of natural resources at their current levels are unsustainable in the three sites but not categorized as  severe </t>
  </si>
  <si>
    <t>Major threats in each site to be identified under the ecological baseline surveys and IRI to be developed and monitored as part of the management plan for each site.</t>
  </si>
  <si>
    <t xml:space="preserve">Not applicable on a thorough due to unavailability of specialized expert to develop such index.  it has been included in the thematic subcontract of the project outcome 2 expected to start in August 2008. But the project adopted and carried out certain related and partial measures towards this indicator : management of visitors management, law enforcement, visitors activity management, and there still ongoing communication with the related stakeholders in Lattakia governorate to change the main route of heavy vehicles from through the fouronluq PA to any of the surrounding roads, also the project has influenced  the decision of  prohibition the quarry and cement factory development within the buffer of Jebel Abdul Al aziz PA
</t>
  </si>
  <si>
    <t xml:space="preserve">A draft threat reduction analysis matrix has been developed and is still in negotiation with all relevant stakeholders, it has been agreed to develop and monitor it as part of the management plans. Several threats have been identified in each site so far and categorized according t its severity, whereas mass tourism and unorganized tourists activities and fires at Fouronloq PA have been classified as the most severe threats on biodiversity, the overuse of natural resources by grazing activities is considered to be the more severe threat in Jebel Abudl Aziz PA, while the most severe threats facing biodiversity at Abu Qubies PA have yet to be determined. A set of measures and management activities have been initiated by the project to alleviate the impacts of the above mentioned threats, those measures are:
• A visitors management plan at Fouronloq PA is being developed.
• It has been agreed to rehabilitate some new rangeland areas in Jebel Abudl Aziz to substitute that critical ones. This is being underaken in close negotiation and consultation with all PAs users and relevant stakeholders.
</t>
  </si>
  <si>
    <t xml:space="preserve">2.Level of local communities involvement in sustainable use and management of the natural resources in the 3 sites
</t>
  </si>
  <si>
    <t xml:space="preserve">0 = local communities have almost no involvement in PA planning, management or natural resources management
</t>
  </si>
  <si>
    <t xml:space="preserve">By the end of the project all target local communities are taking an effective leading role in the management of the three PAs and their natural resources in full partnership with MAAR and MSEA
</t>
  </si>
  <si>
    <t xml:space="preserve">The establishment of the three site local committees (at local level) including all stakeholders and direct resource users 
Committees’ effectiveness was not satisfactory to project team.  The three committees need to be re installed with new concept based on full partnership in PA site management.
 Periodical and consultative meetings, workshops and experts.Local Community representatives of the three demonstrated sites had been subjected to different capacity buildings workshops in both regional and national exposure level. This aimed to enable them in order to enhance their understanding of the PAs ecological and Socio-economic values, this will empower and enhance their role in the decision making process in the site. 
</t>
  </si>
  <si>
    <t xml:space="preserve">Local community representatives have strongly participated in all consultation workshops and meetings during the planning process of drafting the national policy statement on PAs management, socio-economic scheme as well as the development of general objective and vision for each site.
</t>
  </si>
  <si>
    <t xml:space="preserve">3.Level of development  in PA related national policies and legislations supporting effective and collaborative approaches  
</t>
  </si>
  <si>
    <t xml:space="preserve">Current policies merely support conventional PA management and requireCurrent policies merely support conventional PA management and require  Current policies merely support conventional PA management and require  substantial development to adopt to the new  approaches
</t>
  </si>
  <si>
    <t>National PA policies developed by the project mid term and operational by the project end</t>
  </si>
  <si>
    <t>Since there is an obvious lack of expertise related PAs Management on the national level, the project initiated a rapid assessment of the institutional and human capacities of MLAE and MAAR related staff  to enable them to revise and update the policies of PAs, this measure has motivated MAAR to conduct the forestry law revision and  the project allocated some budget for the task force that will be including members of the both ministries (MLAE&amp; MAAR) with full technical support from the project technical advisor to review and update policies of PAs and come up with efficient PAs Management and administration framework.</t>
  </si>
  <si>
    <t xml:space="preserve">A Draft National Policy on PAs management in Syria has been developed and it has been agreed to maintain it as a draft and to be polished by the end of the project.
A task force of national experts from MAAR and MSEA has been formed and become operational to review all issues, weaknesses and constrains in the forestry law No 25 and law No 50 of MSEA and other
Ministerial laws, in order to update and harmonize them according to the new direction of biodiversity conservation and PAs management that have been addressed in the draft national Policy on PAs management. The national task force conducted several field visits and consultation sessions with different stakeholders and determined the top priority issues to addressed through its mission, those are:
• Co-management mechanisms
• Law Enforcement 
• Beneficiary rights
</t>
  </si>
  <si>
    <t>4.Improve of PA management effectiveness at least in one new site</t>
  </si>
  <si>
    <t>Improve of PA management effectiveness at least in one new site</t>
  </si>
  <si>
    <t>Replication of  PA effective management approach in one  new site</t>
  </si>
  <si>
    <t>Accurate demarcation of three PAs is achieved, and approved by the national implementing agency(MAAR)</t>
  </si>
  <si>
    <t xml:space="preserve">The two national executing agencies and the PMU after thoroughly discussions on  the best method for replication agreed on starting the process in a new site with  formal letter of approval to Al-Lajat PA in southern part of Syria as it is the first declared PA as Man and Biosphere reserve.
The national implementing agency(MAAR) has adopted
 the new organizational structure for PA site management prepared by the project to all other PAs run by MAAR.
</t>
  </si>
  <si>
    <t xml:space="preserve"> Policies, legislation and institutional systems are in place that allow for the wise selection and effective operation of protected areas that conserve globally significant biodiversity;  </t>
  </si>
  <si>
    <t xml:space="preserve">1.Level of Practical national institutional arrangements in relation to PA planning and management supported by sound policies and legislations </t>
  </si>
  <si>
    <t xml:space="preserve">There are almost no effective nor formal institutional arrangements for PA planning and management
Current policies and legislations do not support the new approaches for effective and collaborative management  </t>
  </si>
  <si>
    <t xml:space="preserve">By end of Year 3, a detailed and agreed set of streamlined national institutional arrangements describing the functions of all units and agencies involved in PA management and clarifying their respective roles and mechanisms of co-operation
By the end of year 3, a new set of PA guidelines and best practices supporting effective and collaborative management of PAs developed and adopted nationally  
By the end of year 5, a set of new policies and legislations developed and submitted supporting the new PA management approaches
</t>
  </si>
  <si>
    <t xml:space="preserve">The MOU between the MLAE and MAAR is a good basis for institutional arrangements, 
Adoption of new institutional arrangements i.e. the new PA site management and organizational of the three PAs structure by MAAR . 
 Not applicable so far, it is expected by the 3rd quarter of 2008 a sub contract on PA management to start and guidelines to be prepared.  
Not applicable so far, since the target deadline to be measured will be by the end of 4th year -2009
</t>
  </si>
  <si>
    <t>The draft policy statement on protected areas management in Syria that has been facilitated and developed by the Project identifies the institutional arrangements. Accordingly, the MSEA has been given a regulatory national role with enough mandate to establish the standards of PAs establishment, planning and management with effective monitoring and supervision, whereas, MAAR and other management agencies have been given the authority and responsibility of the PAs designation and management.
Ecological monitoring guidelines in PAs have been developed and distributed for all relevant stakeholders
A set of manuals concerning different aspects of PAs Management have been developed and distributed for all relevant work teams
A task force of national experts from MAAR and MSEA has been formed and operational to review all issues, weaknesses and constrains in the forestry law No 25  And law No 50 of MSEA and other
Ministerial laws, in order to update them (see above)</t>
  </si>
  <si>
    <t xml:space="preserve">2.Level of capacity of MAAR and MLAE to effectively manage the overall PA system
</t>
  </si>
  <si>
    <t>There is no legal framework or operational mechanisms for effective over all PA system management</t>
  </si>
  <si>
    <t xml:space="preserve">By end of Year 4, relevant HQ units are well staffed and effectively managed to sustain the overall PA system, including oversight of individual PAs
</t>
  </si>
  <si>
    <t xml:space="preserve">A training program on PA management has been initiated,
MAAR, MLAE work teams are exposed to this training. 
There has been an increase in the number of MAAR staff at central level unit and sites work teams to cope with the required human resources needed. A vocational training program has been initiated
.
</t>
  </si>
  <si>
    <t xml:space="preserve">In accordance with the new direction of biodiversity conservation and PAs management that have been addressed in the national Policy on PAs management, four thematic teams in each MAAR and MSEA have been formed on a fluid institutional structure basis, and subjected to a tailored training program in order to be set up within a permanent organizational structure with effective job descriptions that reflect the different functions of PAs in Syria and according to the national role of each ministry. The targeted teams currently are starting up the replication process of the project accumulated experiences to other sites in Syria
</t>
  </si>
  <si>
    <t>3.Level of MAAR’s capacity to  manage and extend PAs within forest areas and other dryland ecosystems</t>
  </si>
  <si>
    <t>MAAR has legal mandate for PA management but lacks institutional and technical capacities</t>
  </si>
  <si>
    <t>By end of project, MAAR has developed and is implementing a clear set of strategies and action plans at HQ and site level for PAs within forest areas and other extending in semi arid zone  in Syria</t>
  </si>
  <si>
    <t xml:space="preserve">Not applicable so far, since the target deadline to be measured will be by the end of the project
</t>
  </si>
  <si>
    <t>Gap Analysis on the current PAs system in Syria was initiated and a new national strategy and action plans will emerge accordingly.</t>
  </si>
  <si>
    <t>4.Level of MLAE’s capacity to ensure that the national system of PAs is well integrated in the national biodiversity conservation and sustainable development objectives</t>
  </si>
  <si>
    <t xml:space="preserve">MLAE has the legal mandate to oversee the national PA system but has no effective  institutional mechanisms and technical capacities  </t>
  </si>
  <si>
    <t>By end of project, MLAE is closely monitoring and providing guidance to other ministries to ensure that the national system is meeting its targets as set in the national biodiversity conservation and sustainable development objectives</t>
  </si>
  <si>
    <t xml:space="preserve">Not applicable so far, since the target deadline to be measured will be by the end of the project
</t>
  </si>
  <si>
    <t xml:space="preserve">The national policy statement on PAs management has identified clearly the role of MSEA, 14 staff from MSEA have been allocated within four main thematic groups according to the functions of PAs system in Syria and subjected to a tailored capacity development program in order to enable MSEA to get its new regulatory and supervisory role. </t>
  </si>
  <si>
    <t>Effective techniques for PA management and biodiversity conservation have been demonstrated at three sites totaling approximately 27,000 ha. and are available for replication, and;</t>
  </si>
  <si>
    <t xml:space="preserve">1.Level of effectiveness of local cadres and managers at project sites in ecosystem-based management
</t>
  </si>
  <si>
    <t xml:space="preserve">No significant capacity at the level of cadres and managers 
</t>
  </si>
  <si>
    <t xml:space="preserve">By end of Year 4, local cadres and managers at project sites are trained in ecosystem-based management and have been exposed to examples of international best practices
By year 5, Local cadres are equipped and functional in PA management.
</t>
  </si>
  <si>
    <t xml:space="preserve">Training in progress related to ecosystem and protected areas management, a ( ) of training courses had been carried out covering most aspects of PAs management, teams of the three PAs had developed an interim management plan for their sites and working according to their work plans and currently they will contribute and participate effectively in the development of the five-years adaptive management plans, there is one specialist in GIS at each site.
 Vocational training will be approached in next stage to enhance their practice relating to all aspects of PA management
</t>
  </si>
  <si>
    <t xml:space="preserve">Local cadres have been subjected to a well designed and tailored training program based on training needs assessment that has been carried out by the project and international experts. According to the needs assessment a variety of skills and knowledge have been identified as a top priority for the cadres to be trained on and representing different aspects of PAs management and planning. Different training tools have been adopted and practiced; vocational, structural, on job training. Additionally, all site cadres have been subjected to a vocational training in some of  other GEF funded projects in Jordan
Local Cadres are functional at the project sites according to a clear job descriptions and roles. All staff are equipped and provided with the required guidelines and field manuals.
</t>
  </si>
  <si>
    <t xml:space="preserve">2.Level of effectiveness of all monitoring programs related to  biodiversity dynamics and natural resource management
</t>
  </si>
  <si>
    <t>Only PDF B reports available</t>
  </si>
  <si>
    <t xml:space="preserve">By end of year one, all baselines information gaps related to the project outcomes and objective filled and their monitoring programs developed
Review the biodiversity and socioi economic baselines of the three sites is required. 
By end of Year 4, all ecological and socio economic monitoring programs fully developed and implementation is initiated  for the three sites
</t>
  </si>
  <si>
    <t xml:space="preserve">Baseline indicators, partially “70%” completed: Flora, Fauna Socio-economic. The development monitoring Plan is on process.
Flora, fauna, and socioeconomic baseline indicators have been defined and reviewed. 
Not applicable so far, since the target deadline to be measured will be by the end of 4th year -2009
</t>
  </si>
  <si>
    <t xml:space="preserve">All required baseline surveys (ecological, socio-economic and eco-tourism) have been carried out and accordingly, several monitoring program are in process of implementation.
</t>
  </si>
  <si>
    <t>3.Level of completeness and effectiveness of site management plans</t>
  </si>
  <si>
    <t>There are no management plans available (see METT)</t>
  </si>
  <si>
    <t>By end of Year 2, integrated management plans are agreed at each site. Plans may be updated annually on a rolling basis thereafter</t>
  </si>
  <si>
    <t>Interim management plans for the three sites are applied. It is expected to start an adaptive five-year management plan within the thematic sub contract of the project outcome 2 in the second half of 2008.</t>
  </si>
  <si>
    <t>40% of the management plans material have been finalized, a vision for each PA has been developed as well as the general objective, all are done in full participation with all relevant stakeholders</t>
  </si>
  <si>
    <t xml:space="preserve">4. Level of implementation of management plans actions </t>
  </si>
  <si>
    <t>No management plans available</t>
  </si>
  <si>
    <t>All Management plans actions are consistently implemented in accordance with management plans</t>
  </si>
  <si>
    <t>Only annual work plans are being implemented.</t>
  </si>
  <si>
    <t>PAs site teams are working according to work plans that have been derived from the PAs agreed visions and objectives</t>
  </si>
  <si>
    <t>5. Level of PA management effectiveness on the medium and long terms</t>
  </si>
  <si>
    <t>First METT exercise was conducted successful for the three sites and targets were set for the project med term and project end (Fronloq Abu Qubies 20.68%, Jabal Abdul Aziz 25.86)</t>
  </si>
  <si>
    <t>By the project mid term METTS targets are (F43%, AQ 47%, JA 35%) and by the project end (F66%, AQ 69%, JA 61%</t>
  </si>
  <si>
    <t>Site staff are well trained on the use of Management effectiveness tracking tool</t>
  </si>
  <si>
    <t xml:space="preserve">Staff at project PAs sites are well trained on the use of Management effectiveness tracking tool.  The final METTs will be by the end of the project 2012. All the recommendations and issues that arose from the exercise that been carried out during the midterm evaluation are under management response </t>
  </si>
  <si>
    <t>Next METTs has been achieved with the midterm evaluation mission in June 2008.. Current METT data:</t>
  </si>
  <si>
    <t>Fronloq 34,14%</t>
  </si>
  <si>
    <t xml:space="preserve">Abu Qubies 38,27% </t>
  </si>
  <si>
    <t xml:space="preserve">Sustainable use of natural resources in and around protected areas has been demonstrated through the development and implementation of a program for alternative sustainable livelihoods and community resource management.
</t>
  </si>
  <si>
    <t xml:space="preserve">1. Level of integration of participatory management mechanisms and stakeholder within site management plans </t>
  </si>
  <si>
    <t xml:space="preserve">No integration at the moment 
. </t>
  </si>
  <si>
    <t>By year 2, all management plans to include specific components for community involvement mechanisms and tools</t>
  </si>
  <si>
    <t>The project team(PMU and work teams) held frequent  meetings with representatives of local communities and members of the 3 site local committees.</t>
  </si>
  <si>
    <t>Local communities were involved through the planning process of management plans development through consultation workshops and discussion meetings and monitoring programs. The national policy statement on PAs management in Syria recognizes the significant linkage between the protected areas and livelihoods of the rural communities and its sustainable use is of real concern to them. Accordingly, the policy statement has identified the involvement of local community in PAs management and planning as one of its challenges and instruments as well.</t>
  </si>
  <si>
    <t xml:space="preserve">A socio-economic assessment and action plan development for alternative sustainable livelihood by an international Socio Economic Specialist(SES)  has been  completed .The thematic sub contract on micro credit expected to start in the second half of 2008 will build upon the results and findings of the SES. </t>
  </si>
  <si>
    <t>Micro credit and micro enterprise (MMS) study has been done by national consultant. Thematic sub contract on micro credit expected to start in the second half of 2008. 3(NGOs) were established by local community at the villages of Jebel Abdul Aziz PA site. One SGP project proposal of NGO has been accepted by SGP-GEF. It is expected to start in the second half of 2008.</t>
  </si>
  <si>
    <t xml:space="preserve">2. Level of direct and indirect benefits gained by local communities through alternative sources of income derived from the protected areas and as a result of their new management programs in he three sites </t>
  </si>
  <si>
    <t xml:space="preserve">0 = no benefits are gained by local communities </t>
  </si>
  <si>
    <t>Alternative sources of income introduced by the project to represent at least 25% of the total number of people harvesting the PA natural resources.</t>
  </si>
  <si>
    <t>The indicator and target were developed within the management response plan to the midterm evaluation recommendations in the fourth quarter of 2008.</t>
  </si>
  <si>
    <t>Twelve local CBOs have been established and trained on different aspects of natural resources sustainable use and management, beside a set of training courses on eco-business development and management, Additionally, a socio-economic scheme is developed and accordingly a wide range of income-generation micro-enterprises will be initiated within the following thematic themes:</t>
  </si>
  <si>
    <t>Rangeland rehabilitation and development micro-enterprises to substitute those critical rangelands in and around the Jebel Abdul Aziz Protected Area.</t>
  </si>
  <si>
    <t>A community-based tourism activity in Fouronloq Protected Area with the possibility of some eco-friendly and sustainable garden farming.</t>
  </si>
  <si>
    <t>An Agro-biodiversity related micro-enterprises in Abu Qubies PA</t>
  </si>
  <si>
    <t xml:space="preserve">Output 1.1
Institutional framework between MAAR and MSEA clarified and agreed upon for effective and well coordinated protected areas management programs on the country level.
The estimated progress since the beginning of the project is 70%.
1.1.1  Establishment of taskforce consists of experts of the two national executing agencies (MSEA,MAAR)concerned with reviewing and updating national policies, legislation and institutional systems related to biodiversity conservation and PA management at national level and with the following responsibilities; Participation in developing guidelines for national policies for biodiversity conservation and PAs management, Executive instructions for PAs, Develop a proposal for institutional governance for PAs, PAs best practices guidelines, Developing mechanisms for PAs  participatory approach, Reviewing the national PAs network and its strategic execution, and develop a system for national reporting for biodiversity.  The taskforce has made field tours to project sites, experts of the taskforce held meetings, discussions, and consultations with different stakeholders i.e. (policy makers at site levels, MAAR, MSEA, local communities within and around project PAs sites…etc).  The aim of these meetings is to get acquainted with all aspects relating to PAs. Also to determine all constraints, difficulties, and gaps concerning legislations and national policies of biodiversity conservation and PAs management. 
</t>
  </si>
  <si>
    <t xml:space="preserve">The project team and broader project constituency has reacted very positively to the outcomes of the MTE and has made corrective action for addressing implementation hurdles. The establishment of the task force is particularly noteworthy as it transfers ownership of the developed results to the national institutions while at the same time providing them with a framework for debate and agreement on policy reforms, institutional frameworks etc... Although Syria remains a country where decision making power remains central, the level of engagement and commitment of the task force - facilitated by the project team - is commendable. Furthermore, the project team has implemented its annual workplan on schedule and according to expected disbursement levels. It should be noted that this is partly due to the aggregation of several contracts under one consultancy assignment (company). While this enables secure and long term planning and reduces impacts of procurement and hiring processes, it may also reduce access of the project and country to specific expert knowledge. It is therefore recommended - as per the supervision mission - that a mechanism for peer review and quality control of the products delivered by this company be established. Furthermore, the risk that was flagged by the MTE team, still needs to be tracked although it is an issue rather than a risk: the large sub-contract accorded under the project to a consultancy firm may result in having a project within a project, in the demobilization of the project team and national institutions, and in the project missing on its desired impact in relation to the development of national capacities for PA management. The project team has therefore endeavored to maintain close control and involvement of national partners, and this needs to be reassessed on a regular basis to prevent any drifts in that sense. 
At the time of project supervision mission, a discussion was underway regarding different levels of progress and achievement at different sites. It is recommended that the project board, technical team and project team consider each site individually and give due consideration to tailor-made approaches to the specificities of each site. Otherwise there is a risk that a working formula at one PA site will not necessarily deliver tangible results elswhere and similarly, the potential for learning and tailoring PA management approaches in view of replication throughout the system when it is established. It is therefore recommended to carefully consider the risks associated with a blueprint approach, and to reflect on the benefits and feasibility of a differenciated approach. This may materialize in terms of different staff structures and management teams for different sites, depending on the complexity of issues they are tackling and depending on their management objectives. 
All in all the project is progressing smoothly with a much stronger focus on results and a high likelihood of maintaining a steady pace over the coming years. </t>
  </si>
  <si>
    <t>The annual plan was  implemented as scheduled and in full collaboration and coordination among  the two executing agencies , PMU, and UNDP</t>
  </si>
  <si>
    <t>The implementation pace was on track and in accordance to the workplan; and the progress made towards the activities related to the PA policies and preparation of management plans was significant.</t>
  </si>
  <si>
    <t xml:space="preserve">Since its inception, the project has gone through significant improvements at all levels with a steep learning curve for  UNDP, the national counterparts and the project team. Initial delays and mishaps have provided the team - collectively - with a better understanding of linkages between impacts and process, as well as of the importance of planning. In 2009, the Satisfactory rating is granted on the basis of the following: (i) the project team and national counterparts have taken serious action for the implementation of the recommendations of the mid-term review and the management response; (ii) despite an institutional reform of the Ministry of Local Authorities and the Environment into the Ministry of State for Environment Affairs, commitment and involvement in the project has not faltered and both Ministries (Environment and Agriculture) continue to cooperate along the lines of the MOU signed within the framework of the project and delineating their respective roles and responsibilities; (iii) the project team is demonstrating an increased handle over the technical aspects of the project as well as flexibility and a stronger focus on results, identifying and seizing opportunities that were not foreseen at project design and dropping elements of the project that are no longer relevant.
While it is yet too early for the project to start reporting on results and concrete achievements since the mid-term evaluation, a clear trend is emerging that indicates the project will most likely meet its objective and expected results. Significant progress has in particular been made at the level of the enabling environment, specifically in terms of the national legislation and facilitation of a broad dialogue on protected areas within the framework of the national eco-tourism strategy. Process-wise the project is progressing well, as expected for a foundational project. 
For the next implementation period, it is expected that (i) the project will be able to provide baseline information for TRAs at the three sites; (ii) have identified indicator species or ecosystem functions at each site to enable monitoring and adjustment of conservation and management approaches; (iii) initated the PA system level planning, at least through a dialogue based on the gap analysis currently being undertaken. 
The project could further gain from applying the UNDP/GEF institutional capacity assessment scorecard (completing the process that was initiated during the joint supervision mission of April 2009) through a collective and participatory process; similarly the financial sustainability scorecard could be completed as part of the system planning exercise at least as a means to trigger discussion and reflexion on some of the issues raised in these tools. 
Finally, and given the dramatic consecutive droughts that occured over the last few years in Jabal Abdel Aziz, closer monitoring and assessment of climate related risks and opportunities is recommended. In particular and given that Syria's PA system is mostly terrestrial (Med Forest) it would be opportune for the project to improve ecosystem caracterization of the PA sites - e.g. against Global 200 ecoregions - and to consider an assessment of forest carbon stocks, possibly as a way to initiate some discussion on the linkages between land use, land management and climate change. Potentially the project could collaborate with the First National Communication team on these two elements. 
In addition to risks related to climate change (drought and firest) two prominent risks still face the project. The first is related to institutional stability and possibility to operate under the project-based MOU, given the recent change and establishment of a Ministry of State for Environmental Affairs. Specifically, the project should target the new Minister, with support from UNDP CO, to raise her awareness of the objectives of the project, its importance and significance at the level of the country and globally. 
The second risk that has been extensively discussed within the framework of the joint supervision mission in April 2009 and following the mid-term evaluation and preparation of the management response relates to the sustainable use and community involvement in PA management. With regards to this crucial element, the project needs to carefully assess its approach to ensure that (i) local communities are not negatively impacted by PA conservation and management i.e. are not denied access to their resources and livelihoods; (ii) PA management - and managers in particular - engage with local communities in a constructive way that does not create perverse incentives and mechanisms. In particular, community buy in should not be "bought" but rather harnessed and truthfully enabled. This would imply that the project might need to work closely with the CBD focal point to identify initiatives in the country related to Access and Benefit Sharing. Should there be no such initiatives, the project team might want to table a proposal to the project board for initiating a review of best practice and implications of current national legislation on community access to natural resouces and benefits thereof. Benefit sharing "Hak El Entifa3" is an important dimension of co-management or at least community involvement in PA management. Similarly, and depending on the management objective set out for each site through the management planning exercise, it is recommended that the project considers different modalities and roles for local community representatives at different sites. For instance, it appears that Jabal Abdel Aziz would be managed for sustainable use of resources; and given grazing and poverty levels in the region a full-fledge community based natural resource management process may be considered for this specific site. For other sites, the structure and relation of the neighboring communities may call for other approaches to be applied. It is therefore recommended that the project team considers a general framework defining community engagement in PA management, however giving sufficient flexibility for differenciated approaches depending on individual site needs. Lastly, the project would have to ensure that critical ministries, such as the Ministry of Finance, become involved in the process sufficiently soon in the process to increase their understanding of the consevation agenda and contribute to its implementation. </t>
  </si>
  <si>
    <t>Mirey Atallah-Auge</t>
  </si>
  <si>
    <t>9 April 2009 Hassakeh, Jabal Abdul azil site  ; 11 April   Lattakia, Al Foronloq site;12 April  Hama , Abu-qoubeis site.</t>
  </si>
  <si>
    <t>Site visits were part of a monitoring field mission to follow up on the MTE recommendation and to investigate on progress made in implementing the MTE recommendations and the management response.</t>
  </si>
  <si>
    <t xml:space="preserve">The project has implemented the activities of annual plan in line with MTE recommendations. </t>
  </si>
  <si>
    <t xml:space="preserve">The project team has put a lot of emphasis to follow up the MTE recommendation and implementing the management response; According to the revised log frame and progress indictor, the project has shown a significant progress,  particularly ,towards outcomes 1 and 2   </t>
  </si>
  <si>
    <t>Syria boasts significant diversity and potential for contributing to global efforts for conserving biodiversity and ecosystem functions, in particular with regards to terrestrial diversity given its limited coastline (212km). With 1.9% of its land reported as protected (WCMC) Syria has an incredible potential for expanding its PA system, enhancing ecosystem representativity and leap-frogging PA management approaches by incorporating best pratices and global lessons. Most notably, terrestrial ecosystems of global importance include Mediterranean Forest, Woodland and Scrubs as well as the Anatolian Freshwater ecosystem, both of which are classified as critical/threatened in terms of their conservation status. Positive trends have however been noted in the past decade, for example with an increase in forest cover from 372,000 ha in 1990 to 461,000 ha in 2005; that being said, the total forest cover remains at 2.51% well below globally agreed targets. Finally, Syria is of global interest as well for its contribution to the conservation of globally important bird population, with 145 breeding birds recorded in the country (and increasing with finer census).  
The project was initiated in Syria at a time when conservation was still nascent, and following only one previous GEF investment in biodiversity, the World Bank supported protected areas project that was closed in an anticipated manner. The project was designed as a demonstration project, with the view that testing, piloting and learning by doing to tailor international best practice to the local context would be needed. The project objective was rearticulated following a retrofitting exercise as follows: "To demonstrate practical methods of protected area management that effectively conserve biodiversity and protect the interest of local communities while supporting the consolidation of an enabling environment that will facilitate replication and effective PA management throughout the country". This clearly demonstrates the fact that most requisite elements for effective PA management were still lacking and needed to be instated. The project therefore aims at achieving this objective and consequently laying the foundation for PA management through three outcomes: a first which aims at providing an appropriate and effective enabling environment (policy, legal and institutional levels) for PA management; a second which targets technical capacity gaps and techniques for PA management; a final outcome that adresses sustainable use and PA benefits beyond boundaries and beyond conservation per se. The premises on which the project was built and barriers for meeting Syria's obligations under the CBD with regards to protected areas management are still very much valid. However, the project will only aim to address immediate and foundational elements; at some stage, consideration should be given for furthering PA management effectiveness through a targeted project for implementing Syria's PA system plan and supporting its financial sustainability. For the time being, lessons and trends from global practice are being transfered to the project through UNDP's networks, international technical assistance and regional exchanges and cooperation, however the overall environment in Syria is not yet conducive for more sophistication in approaches beyond those advocated by the project. 
Overall and following two events in 2007/2008 (i) the conduct of the mid-term evaluation, preparation of a management response and revision of the logframe; (ii) increased international technical assistance and in particular provision of regional technical assistance on a full time basis, the project has made significant strides in correcting its course and catching up on its previous delays. It is on this basis that the project is rated as satisfactory in terms of both its progress towards meeting objectives and project implementation. 
Should the project team continue with the same dynamism and the national institutions continue to avail their support and remain involved in the processes as they have been so far, the project might likely overachieve, in particular with regards to support to the Syrian government in designing a PA system plan. 
It should be noted that since the mid-term evaluation, a mission has been conducted for the preparation of a management response and adjustment of the log-frame as recommended by the MTE. This exercise (November 2008) was coached by UNDP/GEF RTA but undertaken in full by the project constituency. This exercise was followed by a joint supervision mission - UNDP/GEF RTA; UNDP CO; GEF OFP; National project counterparts; project team - in April 2009. During the supervision mission it was clear that all efforts had been collectively made to address concerns expressed in the MTE, and that the project was back on track. Despite some remaining glitches in coordination, implementation, procurement and management, the project is well on track and the High risk rating resulting from the application of the formula does not necessarily reflect the actual risk situation of the project. Indeed, although there are 3 critical risks facing the project, the team has put in place a robust risk monitoring and mitigation process (following training delivered by the CO).</t>
  </si>
  <si>
    <t>Is the project undertaking joint activities with the private sector where the private sector is operating on an in-kind or no-charge basis or financially supporting the project?</t>
  </si>
  <si>
    <t>2010 Ratings and Comments must be entered by the National Project Manager/Coordinator, the UNDP CO and the UNDP RTA.  Ratings from the GEF Operational Focal Point and the Executing Agency where appropriate are encouraged.   See pop up box next to comment box for guidance.  For guidance in determining the appropriate IP rating, please see the definitions listed in the table at the bottom of this sheet.  Please note that these definitions differ from those for DO ratings.</t>
  </si>
  <si>
    <t>This table should only be completed by those projects with an overall MU, U or HU rating in IP.</t>
  </si>
  <si>
    <t>Please list the most recent year in which the project reported changes in its APR/PIR.</t>
  </si>
  <si>
    <t>Does the project have additional changes to report in the current reporting period?</t>
  </si>
  <si>
    <t>If the duration of the project, the project work schedule, or the timing of any key events such as project start up, evaluations or closing date, have been adjusted since project approval please explain the changes and the reasons for these changes. All adjustments/delays should be listed here.</t>
  </si>
  <si>
    <t>(125) Madagascar Spiny Thicket - Madagascar</t>
  </si>
  <si>
    <t>(126) Socotra Island Desert - Yemen</t>
  </si>
  <si>
    <t>(127) Arabian Highland Woodlands and Shrublands - Oman, Saudi Arabia, United Arab Emirates, Yemen</t>
  </si>
  <si>
    <t>(128) Carnavon Xeric Scrub - Australia</t>
  </si>
  <si>
    <t>(129) Great Sandy-Tanami Deserts - Australia</t>
  </si>
  <si>
    <t>(130) Sonoran-Baja Deserts - Mexico, United States</t>
  </si>
  <si>
    <t>(131) Chihuahuan-Tehuacán Deserts - Mexico, United States</t>
  </si>
  <si>
    <t>(132) Galápagos Islands Scrub - Ecuador</t>
  </si>
  <si>
    <t>(133) Atacama-Sechura Deserts - Chile, Peru</t>
  </si>
  <si>
    <t>(134) Central Asian Deserts - Kazakstan, Kyrgyzstan, Uzbekistan, Turkmenistan</t>
  </si>
  <si>
    <t>XIV. Mangroves</t>
  </si>
  <si>
    <t>(135) Gulf of Guinea Mangroves - Angola, Cameroon, Democratic Republic of Congo, Equatorial Guinea, Gabon, Ghana, Nigeria</t>
  </si>
  <si>
    <t>(136) East African Mangroves - Kenya, Mozambique, Somalia, Tanzania</t>
  </si>
  <si>
    <t>(137) Madagascar Mangroves - Madagascar</t>
  </si>
  <si>
    <t>(138) New Guinea Mangroves - Indonesia, Papua New Guinea</t>
  </si>
  <si>
    <t>(139) Sundarbans Mangroves - Bangladesh, India</t>
  </si>
  <si>
    <t>(140) Greater Sundas Mangroves - Brunei, Indonesia, Malaysia</t>
  </si>
  <si>
    <t>(141) Guianan-Amazon Mangroves - Brazil, French Guiana (France), Suriname, Trinidad and Tobago, Venezuela</t>
  </si>
  <si>
    <t>(142) Panama Bight Mangroves - Colombia, Ecuador, Panama, Peru</t>
  </si>
  <si>
    <t>FRESHWATER ECOREGIONS</t>
  </si>
  <si>
    <t>Large Rivers</t>
  </si>
  <si>
    <t>(143) Congo River and Flooded Forests - Angola, Democratic Republic of Congo, Republic of Congo</t>
  </si>
  <si>
    <t>(144) Mekong River - Cambodia, China, Laos, Myanmar, Thailand, Vietnam</t>
  </si>
  <si>
    <t>(145) Colorado River - Mexico, United States</t>
  </si>
  <si>
    <t>3.      Tracking Tools for GEF Biodiversity Focal Area Strategic Priority Two:  Mainstreaming Biodiversity in Production Landscapes and Sectors</t>
  </si>
  <si>
    <t>IMPACT RESULTS - OVERARCHING INFORMATION</t>
  </si>
  <si>
    <t xml:space="preserve">Table 13.1.1. Project contribution to conservation of Global 200 Ecoregions (WWF) </t>
  </si>
  <si>
    <t>List Global 200 ecoregion covered by the project [1]</t>
  </si>
  <si>
    <t>Total area of the ecoregion (ha) [2]</t>
  </si>
  <si>
    <t>Area of the ecoregion covered by the project (ha)</t>
  </si>
  <si>
    <t>Protected Area</t>
  </si>
  <si>
    <t>Productive Landscape</t>
  </si>
  <si>
    <t>Table 13.1.2. Project contribution to conservation of biodiversity hotspots (Conservation International)</t>
  </si>
  <si>
    <t>List CI hotspots covered by the project (ha) [3]</t>
  </si>
  <si>
    <t>Total area of the CI hotspot [4]</t>
  </si>
  <si>
    <t>Table 13.1.3. Project contribution to conservation of globally threatened species</t>
  </si>
  <si>
    <t>Level of Threat 
(IUCN Red List Categories) [6]</t>
  </si>
  <si>
    <t>Species Name Format</t>
  </si>
  <si>
    <t>Name of Globally Threatened Species in project, by % of total global population found in the project territory
List up to five species, one per row</t>
  </si>
  <si>
    <t>1 - 25%</t>
  </si>
  <si>
    <t>25 -50%</t>
  </si>
  <si>
    <t>50 -75%</t>
  </si>
  <si>
    <t>75 -100%</t>
  </si>
  <si>
    <t>If the project is directly addressing/working with any of the species listed above, then please describe that work here.</t>
  </si>
  <si>
    <t>http://www.iucnredlist.org/technical-documents/categories-and-criteria</t>
  </si>
  <si>
    <t xml:space="preserve">EXTINCT (EX) </t>
  </si>
  <si>
    <t xml:space="preserve">EXTINCT IN THE WILD (EW) </t>
  </si>
  <si>
    <t xml:space="preserve">CRITICALLY ENDANGERED (CR) </t>
  </si>
  <si>
    <t xml:space="preserve">ENDANGERED (EN) </t>
  </si>
  <si>
    <t xml:space="preserve">VULNERABLE (VU) </t>
  </si>
  <si>
    <t xml:space="preserve">NEAR THREATENED (NT) </t>
  </si>
  <si>
    <t xml:space="preserve">LEAST CONCERN (LC) </t>
  </si>
  <si>
    <t xml:space="preserve">DATA DEFICIENT (DD) </t>
  </si>
  <si>
    <t xml:space="preserve">NOT EVALUATED (NE) </t>
  </si>
  <si>
    <t>TERRESTRIAL ECOREGIONS</t>
  </si>
  <si>
    <t>Africa</t>
  </si>
  <si>
    <t>I. Tropical and Subtropical Moist Broadleaf Forests</t>
  </si>
  <si>
    <t>  Cape Floristic Region</t>
  </si>
  <si>
    <t>Afrotropical</t>
  </si>
  <si>
    <t>  Coastal Forests of Eastern Africa</t>
  </si>
  <si>
    <t>(1) Guinean Moist Forests - Benin, Côte d’Ivoire, Ghana, Guinea, Liberia, Sierra Leone, Togo</t>
  </si>
  <si>
    <t>Latin binominal</t>
  </si>
  <si>
    <t>  Eastern Afromontane</t>
  </si>
  <si>
    <t>(2) Congolian Coastal Forests - Angola, Cameroon, Democratic Republic of Congo, Equatorial Guinea, Gabon, Nigeria, São Tomé &amp; Príncipe, Republic of Congo</t>
  </si>
  <si>
    <t>Common name</t>
  </si>
  <si>
    <t>  Guinean Forests of West Africa</t>
  </si>
  <si>
    <t>(3) Cameroon Highlands Forests - Cameroon, Equatorial Guinea, Nigeria</t>
  </si>
  <si>
    <t>  Horn of Africa</t>
  </si>
  <si>
    <t>(4) Northeastern Congo Basin Moist Forests - Central African Republic, Democratic Republic of Congo</t>
  </si>
  <si>
    <t>  Madagascar and the Indian Ocean Islands</t>
  </si>
  <si>
    <t>(5) Central Congo Basin Moist Forests - Democratic Republic of Congo</t>
  </si>
  <si>
    <t>  Maputaland-Pondoland-Albany</t>
  </si>
  <si>
    <t>(6) Western Congo Basin Moist Forests - Cameroon, Central African Republic, Democratic Republic of Congo, Gabon, Republic of Congo</t>
  </si>
  <si>
    <t>  Succulent Karoo</t>
  </si>
  <si>
    <t>(7) Albertine Rift Montane Forests - Burundi, Democratic Republic of Congo, Rwanda, Tanzania, Uganda</t>
  </si>
  <si>
    <t>Asia-Pacific</t>
  </si>
  <si>
    <t>Link to Outcome positions on DO sheet</t>
  </si>
  <si>
    <t>Rating</t>
  </si>
  <si>
    <t>Value</t>
  </si>
  <si>
    <t>SelectedValue</t>
  </si>
  <si>
    <t>AvgRating</t>
  </si>
  <si>
    <t>OverAll Rating</t>
  </si>
  <si>
    <t xml:space="preserve">Project contacts:  </t>
  </si>
  <si>
    <t>Comments</t>
  </si>
  <si>
    <t>  Chilean Winter Rainfall-Valdivian Forests   Tumbes-Chocó-Magdalena</t>
  </si>
  <si>
    <t>(33) Eastern Deccan Plateau Moist Forests - India</t>
  </si>
  <si>
    <t>  Tropical Andes</t>
  </si>
  <si>
    <t>(34) Naga-Manipuri-Chin Hills Moist Forests - A Global Ecoregion - Bangladesh, India, Myanmar</t>
  </si>
  <si>
    <t>(35) Cardamom Mountains Moist Forests - Cambodia, Thailand</t>
  </si>
  <si>
    <t>(36) Western Java Mountain Forests - Indonesia</t>
  </si>
  <si>
    <t>Neotropical</t>
  </si>
  <si>
    <t>(37) Greater Antillean Moist Forests - Cuba, Dominican Republic, Haiti, Jamaica, Puerto Rico (United States)</t>
  </si>
  <si>
    <t>(38) Talamancan and Isthmian Pacific Forests - Costa Rica, Panama</t>
  </si>
  <si>
    <t>(39) Chocó-Darién Moist Forests - Colombia, Ecuador, Panama</t>
  </si>
  <si>
    <t>(40) Northern Andean Montane Forests - Colombia, Ecuador, Venezuela, Peru</t>
  </si>
  <si>
    <t>(41) Coastal Venezuela Montane Forests - Venezuela</t>
  </si>
  <si>
    <t>(42) Guianan Moist Forests - Brazil, French Guiana (France), Guyana, Suriname, Venezuela</t>
  </si>
  <si>
    <t>(43) Napo Moist Forests - Colombia, Ecuador, Peru</t>
  </si>
  <si>
    <t>(44) Río Negro-Juruá Moist Forests - Brazil, Colombia, Peru, Venezuela</t>
  </si>
  <si>
    <t>(45) Guayanan Highlands Forests - Brazil, Colombia, Guayana, Suriname, Venezuela</t>
  </si>
  <si>
    <t>(30) Peninsular Malaysian Lowland and Mountain Forests - Indonesia, Malaysia, Singapore, Thailand</t>
  </si>
  <si>
    <t>  Atlantic Forest</t>
  </si>
  <si>
    <t>(31) Borneo Lowland and Montane Forests - Brunei, Indonesia, Malaysia</t>
  </si>
  <si>
    <t>  Cerrado</t>
  </si>
  <si>
    <t>(32) Nansei Shoto Archipelago Forests - Japan</t>
  </si>
  <si>
    <t>(212) Western Australian Marine - Australia</t>
  </si>
  <si>
    <t>Eastern Indo-Pacific</t>
  </si>
  <si>
    <t>(213) Panama Bight - Colombia, Ecuador, Panama</t>
  </si>
  <si>
    <t>(214) Gulf of California - Mexico</t>
  </si>
  <si>
    <t>(215) Galápagos Marine - Ecuador</t>
  </si>
  <si>
    <t>Eastern Tropical Atlantic</t>
  </si>
  <si>
    <t>(216) Canary Current - Canary Islands (Spain), Gambia, Guinea-Bissau, Mauritania, Morocco, Senegal, Western Sahara (Morocco)</t>
  </si>
  <si>
    <t>Tropical Coral</t>
  </si>
  <si>
    <t>(217) Nansei Shoto - Japan</t>
  </si>
  <si>
    <t>(218) Sulu-Sulawesi Seas - Indonesia, Malaysia, Philippines</t>
  </si>
  <si>
    <t>(219) Bismarck-Solomon Seas - Indonesia, Papua New Guinea, Solomon Islands</t>
  </si>
  <si>
    <t>(220) Banda-Flores Sea - Indonesia</t>
  </si>
  <si>
    <t>(221) New Caledonia Barrier Reef - New Caledonia (France)</t>
  </si>
  <si>
    <t>(222) Great Barrier Reef - Australia</t>
  </si>
  <si>
    <t>(223) Lord Howe-Norfolk Islands Marine - Australia</t>
  </si>
  <si>
    <t>(224) Palau Marine - Palau</t>
  </si>
  <si>
    <t>(225) Andaman Sea - Andaman and Nicobar Islands (India), Indonesia, Malaysia, Myanmar, Thailand</t>
  </si>
  <si>
    <t>(226) Tahitian Marine - Cook Islands (New Zealand), French Polynesia (France)</t>
  </si>
  <si>
    <t>(227) Hawaiian Marine - Hawaii (United States)</t>
  </si>
  <si>
    <t>(228) Rapa Nui - Chile</t>
  </si>
  <si>
    <t>(229) Fiji Barrier Reef - Fiji</t>
  </si>
  <si>
    <t>Western Indo-Pacific</t>
  </si>
  <si>
    <t>(230) Maldives, Chagos, Lakshadweep Atolls - Chagos Archipelago (United Kingdom), India, Maldives, Sri Lanka</t>
  </si>
  <si>
    <t>(231) Red Sea - Djibouti, Egypt, Eritrea, Israel, Jordan, Saudi Arabia, Sudan, Yemen</t>
  </si>
  <si>
    <t>(232) Arabian Sea - Djibouti, Iran, Oman, Pakistan, Qatar, Saudi Arabia, Somalia, United Arab Emirates, Yemen</t>
  </si>
  <si>
    <t>(233) East African Marine - Kenya, Mozambique, Somalia, Tanzania</t>
  </si>
  <si>
    <t>(234) West Madagascar Marine - Comoros, Madagascar, Mayotte and Iles Glorieuses (France), Seychelles</t>
  </si>
  <si>
    <t>Western Tropical Atlantic</t>
  </si>
  <si>
    <t>(235) Mesoamerican Reef - Belize, Guatemala, Honduras, Mexico</t>
  </si>
  <si>
    <t>(236) Greater Antillean Marine - Bahamas, Cayman Islands (United Kingdom), Cuba, Dominican Republic, Haiti, Jamaica, Puerto Rico (United States), Turks and Caicos Islands (United Kingdom), United States</t>
  </si>
  <si>
    <t>(237) Southern Caribbean Sea - Aruba (Netherlands), Columbia, Netherlands Antilles (Netherlands), Panama, Trinidad and Tobago, Venezuela</t>
  </si>
  <si>
    <t>(238) Northeast Brazil Shelf Marine - Brazil</t>
  </si>
  <si>
    <t>IMPACT RESULTS - OVERARCHING INFORMATION (continued)</t>
  </si>
  <si>
    <t>Table 13.1.4. Project contribution to addressing climate change impacts</t>
  </si>
  <si>
    <t>Issues associated with climate change</t>
  </si>
  <si>
    <t>Response</t>
  </si>
  <si>
    <t xml:space="preserve">Table 13.1.5. Project Work on Indigenous Communities </t>
  </si>
  <si>
    <t>Indigenous communities</t>
  </si>
  <si>
    <t>Is the project working with indigenous communities? [7]</t>
  </si>
  <si>
    <t>If yes, please list the indigenous communities the project is working with:</t>
  </si>
  <si>
    <t>Please list the activities with indigenous communities:</t>
  </si>
  <si>
    <t xml:space="preserve">Table 13.1.6. Project work with invasive species </t>
  </si>
  <si>
    <t xml:space="preserve">Invasive Species </t>
  </si>
  <si>
    <t xml:space="preserve">Is the project dealing with invasive species? </t>
  </si>
  <si>
    <t>If yes, please list the species the project is working with:</t>
  </si>
  <si>
    <t>Please list the type of control supported by the project (manual control or biological control)</t>
  </si>
  <si>
    <t>Is the project working to address policies and regulations governing sectoral activities related to IAS - transport, travel, trade?</t>
  </si>
  <si>
    <t xml:space="preserve"> If yes, please specify</t>
  </si>
  <si>
    <t>Table 13.1.7. Project Contribution to the MDGs</t>
  </si>
  <si>
    <t>MDG</t>
  </si>
  <si>
    <t>Explanation of links to the environment</t>
  </si>
  <si>
    <t>Project contribution to the MDGs</t>
  </si>
  <si>
    <t>Goal 1: Eradicate extreme poverty and hunger</t>
  </si>
  <si>
    <t>Overall Risk Rating</t>
  </si>
  <si>
    <t>Low</t>
  </si>
  <si>
    <t>Moderate</t>
  </si>
  <si>
    <t>Substantial</t>
  </si>
  <si>
    <t>High</t>
  </si>
  <si>
    <t>Count of Critical Risk</t>
  </si>
  <si>
    <t>Context</t>
  </si>
  <si>
    <t>Results</t>
  </si>
  <si>
    <t>Partners</t>
  </si>
  <si>
    <t>For More Information Contact</t>
  </si>
  <si>
    <t>Related Links</t>
  </si>
  <si>
    <t>Welcome</t>
  </si>
  <si>
    <t>General Guidance</t>
  </si>
  <si>
    <t>EA</t>
  </si>
  <si>
    <t xml:space="preserve">GEF CEO endorsement/approval date: </t>
  </si>
  <si>
    <t>Government GEF OFP (encouraged)</t>
  </si>
  <si>
    <t>Executing Agency (encouraged)</t>
  </si>
  <si>
    <t>Add comments related to the gender marker here if necessary. (200 words)</t>
  </si>
  <si>
    <t>Add other comments here that have not entered elsewhere in the APR/PIR.  Please do not repeat statements made elsewhere.  (200 words)</t>
  </si>
  <si>
    <t>Progress Towards Meeting Development Objective (DO)</t>
  </si>
  <si>
    <t>Level at 30 June 2010</t>
  </si>
  <si>
    <t>OverInfo1</t>
  </si>
  <si>
    <t>OverInfo2</t>
  </si>
  <si>
    <t>D40:E40</t>
  </si>
  <si>
    <t>D42:E42</t>
  </si>
  <si>
    <t>What is the known impact of climate change on the project territory?</t>
  </si>
  <si>
    <t>List measures/interventions associated with adaptation to Climate Change:</t>
  </si>
  <si>
    <t xml:space="preserve">Carbon sequestration potential: </t>
  </si>
  <si>
    <t>Other carbon benefits:</t>
  </si>
  <si>
    <t>List the species the project is working with:</t>
  </si>
  <si>
    <t>Is the project working with invasive species:</t>
  </si>
  <si>
    <t>E29</t>
  </si>
  <si>
    <t>Please list the type of control supported by the project (manual control or biological control):</t>
  </si>
  <si>
    <t>Project Contribution to the MDGs:</t>
  </si>
  <si>
    <t xml:space="preserve"> If yes please specify:</t>
  </si>
  <si>
    <t>E33</t>
  </si>
  <si>
    <r>
      <t xml:space="preserve">(iii)        If the tracking tools/scorecards listed below have been completed in the reporting period, please attach the relevant information and scorecards. </t>
    </r>
    <r>
      <rPr>
        <b/>
        <sz val="11"/>
        <color indexed="8"/>
        <rFont val="Arial Narrow"/>
        <family val="2"/>
      </rPr>
      <t>For all projects which had a MTE (Mid-Term Evaluation) or FE (Final Evaluation) please attach the relevant Tracking Tool.  This is mandatory.</t>
    </r>
    <r>
      <rPr>
        <sz val="11"/>
        <color indexed="8"/>
        <rFont val="Arial Narrow"/>
        <family val="2"/>
      </rPr>
      <t xml:space="preserve"> The Tracking tool templates used should correspond to the GEF funding cycle:</t>
    </r>
  </si>
  <si>
    <t xml:space="preserve">-          This World Bank/WWF Alliance tool provides an overview of progress in improving the effectiveness of management in individual protected areas.  This tool is to be used by project site managers and addresses systemic, institutional and individual barriers.  </t>
  </si>
  <si>
    <t>-          This scorecard is designed to investigate and record significant aspects of a PA financing system – its accounts and underlying structural foundations – to show its current health and status and to indicate if the system is holistically moving over the long-term towards an improved financial system.  It can be used by national systems of PAs as well as sub-sets such as state level PA systems and thus addresses systemic and institutional barriers.</t>
  </si>
  <si>
    <t xml:space="preserve">-          This tracking tool is designed to monitor the integration of biodiversity considerations into the management practices applied in production landscapes and sectors and the mainstream economy thus facilitating market changes.  It is also designed to monitor the projects contribution to improving the livelihoods of a beneficiary population. </t>
  </si>
  <si>
    <t xml:space="preserve">There may be weaknesses in the policy framework governing conservation and production that impedes pursuit of nested approaches (conservation within production). The failure to clarify property or use rights and responsibilities may create disincentives for the good stewardship of resources on production lands. </t>
  </si>
  <si>
    <t xml:space="preserve">This barrier relates to the capacity of individuals to manage production in ways that are compatible with biodiversity objectives. The lack of information on the carrying capacity of an ecosystem for given livelihood activities may handicap efforts to engender sustainability. The absence of capacities to manage ecosystems in ways that improve productivity while protecting biodiversity is also a handicap.  </t>
  </si>
  <si>
    <t>The lack of information on market conditions can impede the ability of entrepreneurs to access markets for commodities produced in a manner that is compatible with biodiversity management, or profit from higher prices obtainable in niche markets (to compensate for the marginal costs of mainstreaming).</t>
  </si>
  <si>
    <t>[6] In the case of a project involving more than 1 country, it is suggested that for simplicity only the OFP (optional) and Country Office Programme Manager from the lead country sign-off.  If representatives from more than 1 country sign off, please add additional rows as necessary indicating the country name for each signature.</t>
  </si>
  <si>
    <t>Nature of Contributor[8]</t>
  </si>
  <si>
    <t>[8]  Specify if: UN Agency, other Multilateral, Bilateral Donor, Regional Development Bank (RDB), National Government, Local Government, NGO, Private Sector, Other</t>
  </si>
  <si>
    <t>Amount committed in Project Document[9]</t>
  </si>
  <si>
    <t>[9]  Committed amounts are those shown in the approved Project Document.  These may be zero in the case of new leveraged project partners</t>
  </si>
  <si>
    <t>Training[10]</t>
  </si>
  <si>
    <t>[10]  Those not included under personnel and sub-contracts</t>
  </si>
  <si>
    <t>[11]  This does not include project staff.</t>
  </si>
  <si>
    <t>If applicable, please indicate the number jobs[11] created by the project that are held by women</t>
  </si>
  <si>
    <t>If applicable, please indicate the number jobs[11] created by the project that are held by men</t>
  </si>
  <si>
    <t>SheetName</t>
  </si>
  <si>
    <t>VerificationCell</t>
  </si>
  <si>
    <t>VerificationText</t>
  </si>
  <si>
    <t>Desc</t>
  </si>
  <si>
    <t>DataTitle</t>
  </si>
  <si>
    <t>Formula</t>
  </si>
  <si>
    <t>BasicData</t>
  </si>
  <si>
    <t>D12</t>
  </si>
  <si>
    <t>E12</t>
  </si>
  <si>
    <t>text</t>
  </si>
  <si>
    <t>Official Project Title</t>
  </si>
  <si>
    <t>D18</t>
  </si>
  <si>
    <t>E18</t>
  </si>
  <si>
    <t>D20</t>
  </si>
  <si>
    <t>E20</t>
  </si>
  <si>
    <t>number</t>
  </si>
  <si>
    <t>PIMS #</t>
  </si>
  <si>
    <t>D21</t>
  </si>
  <si>
    <t>E21</t>
  </si>
  <si>
    <t>Atlas Award #</t>
  </si>
  <si>
    <t>D22</t>
  </si>
  <si>
    <t>E22</t>
  </si>
  <si>
    <t>Atlas Project ID#</t>
  </si>
  <si>
    <t>D23</t>
  </si>
  <si>
    <t>E23</t>
  </si>
  <si>
    <t>dropdown</t>
  </si>
  <si>
    <t xml:space="preserve">Project Type </t>
  </si>
  <si>
    <t>D24</t>
  </si>
  <si>
    <t>E24</t>
  </si>
  <si>
    <t>Other Countries</t>
  </si>
  <si>
    <t>E25</t>
  </si>
  <si>
    <t>E26</t>
  </si>
  <si>
    <t>E27</t>
  </si>
  <si>
    <t>E28</t>
  </si>
  <si>
    <t>D30</t>
  </si>
  <si>
    <t>E30</t>
  </si>
  <si>
    <t xml:space="preserve">Focal Area </t>
  </si>
  <si>
    <t>D31</t>
  </si>
  <si>
    <t>E31</t>
  </si>
  <si>
    <t>GEF-4</t>
  </si>
  <si>
    <t>D32</t>
  </si>
  <si>
    <t>E32</t>
  </si>
  <si>
    <t>GEF-3</t>
  </si>
  <si>
    <t>E35</t>
  </si>
  <si>
    <t>F35</t>
  </si>
  <si>
    <t>date</t>
  </si>
  <si>
    <t>E36</t>
  </si>
  <si>
    <t>F36</t>
  </si>
  <si>
    <t>GEF CEO endorsement/</t>
  </si>
  <si>
    <t>E37</t>
  </si>
  <si>
    <t>F37</t>
  </si>
  <si>
    <t>E38</t>
  </si>
  <si>
    <t>F38</t>
  </si>
  <si>
    <t xml:space="preserve">How many protected areas are in the process of being legally established (gazetted) by the project? </t>
  </si>
  <si>
    <t>Total number of PAs impacted by the project</t>
  </si>
  <si>
    <t>Table 13.2.2 More detailed information on Protected Areas targeted by the project</t>
  </si>
  <si>
    <t>The number of projects that appear in this table must equal the total number of PAs impacted by the project – as listed in Table 13.2.1 above</t>
  </si>
  <si>
    <t>Which are the changes made by the project in the institutional arrangements and mandates to address biodiversity management. State the political domain ( such as a whole country, province, district or community)</t>
  </si>
  <si>
    <t>Which are the changes made by the project in the institutional arrangements and mandates so that biodiversity is better addressed in  particular production sectors (such as forestry, fisheries, mining, tourism, agriculture)</t>
  </si>
  <si>
    <t>Which practices detrimental to biodiversity have been changed as a result of the project?</t>
  </si>
  <si>
    <t>List the organizations and businesses affected by the project and changes in the practices or behavior of such organizations so that biodiversity is better addressed</t>
  </si>
  <si>
    <t xml:space="preserve">Does your project address financial barriers? </t>
  </si>
  <si>
    <t>Number and extent (coverage: hectares, payments generated) of new payment for environmental service schemes created.</t>
  </si>
  <si>
    <t>Number and extent (coverage: hectares, payments generated) of new payment for environmental service schemes being created.</t>
  </si>
  <si>
    <t xml:space="preserve">Number and extent of biodiversity offset arrangements being developed. </t>
  </si>
  <si>
    <t>Market</t>
  </si>
  <si>
    <t xml:space="preserve">Does your project address market barriers? </t>
  </si>
  <si>
    <t>Market changes such that they encourage more biodiversity friendly (conservation or sustainable use) practice?: Please list the market (e.g. orchard grown fruit), the incentive system (e.g. higher prices for certified biodiversity friendly fruit), the bio</t>
  </si>
  <si>
    <t>Improvement of the markets or profitability for biodiversity or biodiversity based products: If yes, list the products (e.g. tourism) and the biodiversity (e.g. coral reefs) on which they are based.  Also comment on the implications for conservation and s</t>
  </si>
  <si>
    <t xml:space="preserve">Certification: Please list the products which are certified as result of the project.  </t>
  </si>
  <si>
    <t>[8] http://www.unep-wcmc.org/protected_areas/categories/</t>
  </si>
  <si>
    <t>I = Strict nature Reserve/Wilderness Area:  managed mainly for science or wilderness protection</t>
  </si>
  <si>
    <t>II = National Park:  managed mainly for ecosystem protection and recreation</t>
  </si>
  <si>
    <t>III = Natural Monument:  managed mainly for conservation of specific natural features</t>
  </si>
  <si>
    <t>IV  = habitat/species management Area: managed mainly for conservation through management intervention</t>
  </si>
  <si>
    <t>V  = Protected landscape:  managed mainly for landscape protection and recreation</t>
  </si>
  <si>
    <t>VI  = Managed Resources Protected Area:  managed for the sustainable use of natural resources</t>
  </si>
  <si>
    <t xml:space="preserve">[9] Biosphere Reserve, World Heritage Site, Ramsar Site, WWF Global 200, Important Bird Area, Endemic Bird Area, Important Plant Area, </t>
  </si>
  <si>
    <t>[10] Indigenous reserve, private reserve etc.</t>
  </si>
  <si>
    <t>[11] Please see a generic description of barriers addressed by BD projects in Annex 3.</t>
  </si>
  <si>
    <t>[12] Co-management: "A partnership in which the government agencies, local communities and resource users, NGOs and other stakeholders share the authority and responsibility for the management of a specific territory or a set of resources" (IUCN, 1996)"</t>
  </si>
  <si>
    <t>[13] Projects that are not officially operating under GEF SO2 might still be contributing to this SO. Please read through these questions and respond with relevant text or with “N/A.”</t>
  </si>
  <si>
    <t>IMPACT RESULTS – MAINSTREAMING BIODIVERSITY</t>
  </si>
  <si>
    <t>Table 13.3.1. Overview</t>
  </si>
  <si>
    <t>Mainstreaming</t>
  </si>
  <si>
    <t xml:space="preserve">Total area (in hectares) of the country. In case of regional and global projects - please add additional rows for countries </t>
  </si>
  <si>
    <t>Total area (in hectares) directly covered by project  (demonstration sites)</t>
  </si>
  <si>
    <t>Total area (in hectares) indirectly covered by project (landscape beyond demonstration site)</t>
  </si>
  <si>
    <t>What sector(s) does this project target?</t>
  </si>
  <si>
    <t>What products/markets will be or are being impacted by the project?</t>
  </si>
  <si>
    <t>Table 13.3.2. Protected Areas Information</t>
  </si>
  <si>
    <t xml:space="preserve">Is the project targeting Protected Areas as part of the mainstreaming strategy? </t>
  </si>
  <si>
    <t>If yes to the previous question, how many existing protected areas are being strengthened by the project?</t>
  </si>
  <si>
    <t>If yes, how many protected areas have been legally established as a result of the projects?</t>
  </si>
  <si>
    <t>List the protected areas and state their area</t>
  </si>
  <si>
    <t>Actual</t>
  </si>
  <si>
    <t>Baseline Level[4]</t>
  </si>
  <si>
    <t>[4] This should be a quantitative numerical value</t>
  </si>
  <si>
    <t>HS - Highly Satisfactory</t>
  </si>
  <si>
    <t>S – Satisfactory</t>
  </si>
  <si>
    <t>MS – Marginally Satisfactory</t>
  </si>
  <si>
    <t>PROGRESS TOWARD DEVELOPMENT OBJECTIVES</t>
  </si>
  <si>
    <t xml:space="preserve">Overall Rating of project progress toward meeting objectives: </t>
  </si>
  <si>
    <t>Action Plan to Address Overall Marginally Unsatisfactory, Unsatisfactory or Highly Unsatisfactory Rating for IP</t>
  </si>
  <si>
    <t>Action Plan to Address Overall Marginally Unsatisfactory, Unsatisfactory or Highly Unsatisfactory Rating for DO</t>
  </si>
  <si>
    <r>
      <t xml:space="preserve">Only critical risks should be entered here. </t>
    </r>
    <r>
      <rPr>
        <b/>
        <sz val="11"/>
        <color indexed="16"/>
        <rFont val="Arial Narrow"/>
        <family val="2"/>
      </rPr>
      <t>Do not enter non-critical risks.</t>
    </r>
    <r>
      <rPr>
        <sz val="11"/>
        <color indexed="16"/>
        <rFont val="Arial Narrow"/>
        <family val="2"/>
      </rPr>
      <t xml:space="preserve">  All other risks will appear in the Atlas risk tab that must be uploaded to PIMS separately.  Critical risks are those assessed to have medium or high impact and a probability of occurrence above 50%.  All financial risks associated with financial instruments such as revolving funds, microfinance schemes, or capitalizations of energy service companies (ESCOs) are automatically classified as critical on the basis of their innovative nature.</t>
    </r>
  </si>
  <si>
    <t>Briefly Describe the Change and the Reason for that Change</t>
  </si>
  <si>
    <t>Adjustments to Project Duration</t>
  </si>
  <si>
    <t>2009 Rating (from 09 PIR)</t>
  </si>
  <si>
    <t>Action Plan to Address Overall Marginally Unsatisfactory, Unsatisfactory or Highly Unsatisfactory Rating</t>
  </si>
  <si>
    <t xml:space="preserve">Government GEF OFP (optional): </t>
  </si>
  <si>
    <t>Public Relations</t>
  </si>
  <si>
    <t>All projects must complete this section. Please enter “N/A” in cells that are not applicable to your project.</t>
  </si>
  <si>
    <t>If yes, what is the name of the company or companies?</t>
  </si>
  <si>
    <t>If yes, please list the communities that the project is working with (200 words)</t>
  </si>
  <si>
    <t>Name of Protected Areas being Strengthened</t>
  </si>
  <si>
    <t>Area (ha)</t>
  </si>
  <si>
    <t>Name of Newly Established Protected Areas</t>
  </si>
  <si>
    <t>Name of Protected Area in the Process of being Established</t>
  </si>
  <si>
    <t>Table 13.3.3. Project contribution to Barrier removal [13]</t>
  </si>
  <si>
    <t>Systemic</t>
  </si>
  <si>
    <t>Describe other systemic changes the project has made or is making.</t>
  </si>
  <si>
    <t>Institutional</t>
  </si>
  <si>
    <t>Does you project address institutional barriers?</t>
  </si>
  <si>
    <t xml:space="preserve">[13] Please see Annex 4 for generic description of barrier categories for BD 2 projects </t>
  </si>
  <si>
    <t>Description of generic barriers category for PA projects</t>
  </si>
  <si>
    <t>Barrier Category</t>
  </si>
  <si>
    <t xml:space="preserve">(i) Systemic Level: </t>
  </si>
  <si>
    <t xml:space="preserve">(ii) Institutional Level: </t>
  </si>
  <si>
    <t xml:space="preserve">(iii) Individual Level: </t>
  </si>
  <si>
    <t xml:space="preserve">(iv) Financial Barriers: </t>
  </si>
  <si>
    <t xml:space="preserve">(v) PA System Representation: </t>
  </si>
  <si>
    <t>Description of generic barriers category for mainstreaming projects</t>
  </si>
  <si>
    <t xml:space="preserve">(i) Systemic Level Capacity: </t>
  </si>
  <si>
    <t xml:space="preserve">(ii) Institutional Level Capacity: </t>
  </si>
  <si>
    <t>The capacity of institutions outside of the conservation arena to pursue conservation objectives may be limited. This includes government regulatory agencies and industry associations. Coordination capacity may be limited.</t>
  </si>
  <si>
    <t xml:space="preserve">(iii) Individual Level Capacity Barriers: </t>
  </si>
  <si>
    <t xml:space="preserve">(iv) Market Barriers:  </t>
  </si>
  <si>
    <t xml:space="preserve">(v) Investment Barriers: </t>
  </si>
  <si>
    <t xml:space="preserve">The following indicators have been designed to supplement the information gathered from three established biodiversity tracking tools.  They are intended to monitor progress in addressing systemic, institutional, individual and financial barriers that are common to most biodiversity projects around the world. </t>
  </si>
  <si>
    <t xml:space="preserve">(ii)          Please provide clear answers as this data will be collated at the regional and global portfolio level in order to assess the impact of the UNDP/GEF work in the biodiversity focus area and to monitor progress against global indicators set out in the UNDP Strategic Plan. </t>
  </si>
  <si>
    <t xml:space="preserve">Has a management response been prepared and uploaded with the TE to PIMS/UNDP ERC? </t>
  </si>
  <si>
    <t xml:space="preserve">Total GEF disbursement as of June 30, 2010: </t>
  </si>
  <si>
    <t>In addition to the information provided in this tab, the RTA comments in the DO Rating and IP Rating tabs are critical, as are the comment sections in the Evaluation tab.</t>
  </si>
  <si>
    <t>[3]</t>
  </si>
  <si>
    <r>
      <t>REGIONAL TECHNICAL ADVISOR</t>
    </r>
    <r>
      <rPr>
        <b/>
        <sz val="9"/>
        <color indexed="16"/>
        <rFont val="Arial Narrow"/>
        <family val="2"/>
      </rPr>
      <t xml:space="preserve"> </t>
    </r>
    <r>
      <rPr>
        <sz val="9"/>
        <color indexed="16"/>
        <rFont val="Arial Narrow"/>
        <family val="2"/>
      </rPr>
      <t>[3]</t>
    </r>
  </si>
  <si>
    <t>Please use following comment box to highlight any other significant results that are not addressed in the DO and IP tabs. (200 words)</t>
  </si>
  <si>
    <t>List the dates of site visits by CO staff to the project in this reporting period. (200 words)</t>
  </si>
  <si>
    <t xml:space="preserve">Traditional financial capital markets will typically not finance environmentally friendly production activities if performance remains unproven, and venture capital may be locally absent. Barrier removal activities could engineer "deal flows" by sensitizing financial managers to investment opportunities, organising and building the capacity of communities, often through cooperatives, to assist them in applying to credit institutions for funding and establishing micro-credit facilities. Activities could also stimulate the development of Payment for Environment Services (PES schemes), and support from financial institutions for biodiversity-friendly businesses.  </t>
  </si>
  <si>
    <t>The policy framework needed to manage the PA system effectively and ensure its integration within core development strategies may be inadequate. This leads to various consequences with the hampering of integration of PA under different management categories and ownership regimes (such as co-management, different tenure regimes) into a common framework to meet national goals. This may be compounded by the lack of a robust management and operational planning system, measures to distill and disseminate knowledge to improve systems management and weak public acceptance of the development function of PA systems.</t>
  </si>
  <si>
    <t>E39</t>
  </si>
  <si>
    <t>F39</t>
  </si>
  <si>
    <t>E40</t>
  </si>
  <si>
    <t>F40</t>
  </si>
  <si>
    <t>E41</t>
  </si>
  <si>
    <t>F41</t>
  </si>
  <si>
    <t>E42</t>
  </si>
  <si>
    <t>F42</t>
  </si>
  <si>
    <t>Actual date of operational</t>
  </si>
  <si>
    <t>E43</t>
  </si>
  <si>
    <t>F43</t>
  </si>
  <si>
    <t>Planned date of operation</t>
  </si>
  <si>
    <t>E44</t>
  </si>
  <si>
    <t>F44</t>
  </si>
  <si>
    <t>Actual date of financial closure.</t>
  </si>
  <si>
    <t>E45</t>
  </si>
  <si>
    <t>F45</t>
  </si>
  <si>
    <t>Planned date of financial</t>
  </si>
  <si>
    <t>E46</t>
  </si>
  <si>
    <t>F46</t>
  </si>
  <si>
    <t>Is this the Final/Terminal</t>
  </si>
  <si>
    <t>E48</t>
  </si>
  <si>
    <t>F48</t>
  </si>
  <si>
    <t xml:space="preserve">Date(s) of project steering </t>
  </si>
  <si>
    <t>F49</t>
  </si>
  <si>
    <t>F50</t>
  </si>
  <si>
    <t>F51</t>
  </si>
  <si>
    <t>F52</t>
  </si>
  <si>
    <t>E54</t>
  </si>
  <si>
    <t>F54</t>
  </si>
  <si>
    <t>CRITICAL RISKS</t>
  </si>
  <si>
    <t>FINANCIAL INFORMATION</t>
  </si>
  <si>
    <t xml:space="preserve">   I'm getting that from a different VBA script "copyFinance"</t>
  </si>
  <si>
    <t>GENDER</t>
  </si>
  <si>
    <t xml:space="preserve">COFINANCING INFORMATION </t>
  </si>
  <si>
    <t>Actual date MTE carried</t>
  </si>
  <si>
    <t>E55</t>
  </si>
  <si>
    <t>F55</t>
  </si>
  <si>
    <t xml:space="preserve">Planned date of Mid Term </t>
  </si>
  <si>
    <t>E56</t>
  </si>
  <si>
    <t>F56</t>
  </si>
  <si>
    <t xml:space="preserve">Actual date FE carried out </t>
  </si>
  <si>
    <t>E57</t>
  </si>
  <si>
    <t>F57</t>
  </si>
  <si>
    <t>E58</t>
  </si>
  <si>
    <t>F58</t>
  </si>
  <si>
    <t xml:space="preserve">Overall Rating of the project in </t>
  </si>
  <si>
    <t>E59</t>
  </si>
  <si>
    <t>Has the project contributed to drafting policies on property rights?</t>
  </si>
  <si>
    <t xml:space="preserve">Please list the regulations/policies supported by the project which you consider are currently enforced and contribute to addressing the threats.  </t>
  </si>
  <si>
    <t>Additional comments</t>
  </si>
  <si>
    <t>Institutional level: country wide institutions responsible to implement frameworks</t>
  </si>
  <si>
    <t>Does your project address institutional barriers?</t>
  </si>
  <si>
    <t>If yes, please specify at each level: national, regional, local.</t>
  </si>
  <si>
    <t>Are the goals and mandates of each institution clearly defined with little overlap between them?</t>
  </si>
  <si>
    <t xml:space="preserve">Are institutions for co-management [12] being established/supported? </t>
  </si>
  <si>
    <t>Does your project address financial barriers?</t>
  </si>
  <si>
    <t>Total revenue &amp; diversification in revenue streams. (US$)</t>
  </si>
  <si>
    <t>List the new financial mechanisms for protected areas (such as user fees, tourist taxes, payments for environmental services, etc) which have been created, or existing mechanisms strengthened as a result of this project.</t>
  </si>
  <si>
    <t>Individual</t>
  </si>
  <si>
    <t>Does your project address individual barriers?</t>
  </si>
  <si>
    <t>If yes, how are these barriers addressed?</t>
  </si>
  <si>
    <t>What stakeholders are targeted by those activities?</t>
  </si>
  <si>
    <t>Approximately how many individuals have been impacted by those activities?</t>
  </si>
  <si>
    <t>Bio-geographical</t>
  </si>
  <si>
    <t>Does your project address biogeographical/PA system representation barriers?</t>
  </si>
  <si>
    <t>If yes, what underrepresented land- and/or sea-scape(s) does the project impact?</t>
  </si>
  <si>
    <t>What is the change in PA coverage of those ecosystems (in ha)?</t>
  </si>
  <si>
    <t>Table 13.2.5. Project contribution to mainstreaming impacts of PA projects [13]</t>
  </si>
  <si>
    <t>Types of Mainstreaming Interventions</t>
  </si>
  <si>
    <t>Does this project make contributions to SO2 (Mainstreaming) as part of its PA strategy?</t>
  </si>
  <si>
    <t>Systemic and Institutional</t>
  </si>
  <si>
    <t>Please list the production sectors in which the project has contributed to the development of policies and regulations so as to include measures to conserve biodiversity. (agriculture, forestry, fishery, tourism, others)</t>
  </si>
  <si>
    <t>Project Implementation Review (PIR) OF UNDP Supported GEF Financed Projects</t>
  </si>
  <si>
    <t>2010 Annual Project Review (APR)</t>
  </si>
  <si>
    <t>Lead RTA</t>
  </si>
  <si>
    <t>Lead Country(ies)</t>
  </si>
  <si>
    <t>Prodoc Signature Date</t>
  </si>
  <si>
    <t>Revised Planned Closing Date</t>
  </si>
  <si>
    <t>Project Summary</t>
  </si>
  <si>
    <t>Documents/ reports/ brochures / articles that have been prepared about the project</t>
  </si>
  <si>
    <t>Project Website Link(s)</t>
  </si>
  <si>
    <t>RTA’S GENERAL COMMENTS</t>
  </si>
  <si>
    <t>UNDP CO GENERAL COMMENTS</t>
  </si>
  <si>
    <t>- List the dates of site visits to project this reporting period</t>
  </si>
  <si>
    <t>-Highlight any significant results not addressed in the DO and IP sections</t>
  </si>
  <si>
    <t>-Comments related to the UNDP Gender Marker</t>
  </si>
  <si>
    <t>-Any other comments not addressed elsewhere</t>
  </si>
  <si>
    <t>Export complete DO tab making sure to change Word page orientation to landscape</t>
  </si>
  <si>
    <t xml:space="preserve">RATING OF PROGRESS TOWARD MEETING DEVELOPMENT OBJECTIVE </t>
  </si>
  <si>
    <t>Executing Agency</t>
  </si>
  <si>
    <t xml:space="preserve">UNDP Country Office </t>
  </si>
  <si>
    <t xml:space="preserve">UNDP Regional Technical Advisor </t>
  </si>
  <si>
    <t>F14</t>
  </si>
  <si>
    <t>G14</t>
  </si>
  <si>
    <t>D15</t>
  </si>
  <si>
    <t>E16</t>
  </si>
  <si>
    <t>G16</t>
  </si>
  <si>
    <t>G18</t>
  </si>
  <si>
    <t>Overall 2008 Rating (from 08 PIR)</t>
  </si>
  <si>
    <t>Overall 2009 Rating (from 09 PIR)</t>
  </si>
  <si>
    <t>DO ACTION PLAN TO ADDRESS MARGINALLY UNSATISFACTORY, UNSATISFACTORY OR HIGHLY UNSATISFACTORY RATING</t>
  </si>
  <si>
    <t>E19</t>
  </si>
  <si>
    <t>Action to be Taken:</t>
  </si>
  <si>
    <t>PROGRESS IN PROJECT IMPLEMENTATION</t>
  </si>
  <si>
    <t>C32</t>
  </si>
  <si>
    <t>C38</t>
  </si>
  <si>
    <t>C44</t>
  </si>
  <si>
    <t>C50</t>
  </si>
  <si>
    <t>C56</t>
  </si>
  <si>
    <t>C62</t>
  </si>
  <si>
    <t>C68</t>
  </si>
  <si>
    <t>D27</t>
  </si>
  <si>
    <t>D28</t>
  </si>
  <si>
    <t>D29</t>
  </si>
  <si>
    <t>D33</t>
  </si>
  <si>
    <t>D34</t>
  </si>
  <si>
    <t>D35</t>
  </si>
  <si>
    <t>D36</t>
  </si>
  <si>
    <t>D37</t>
  </si>
  <si>
    <t>D39</t>
  </si>
  <si>
    <t>D40</t>
  </si>
  <si>
    <t>D41</t>
  </si>
  <si>
    <t>D42</t>
  </si>
  <si>
    <t>D43</t>
  </si>
  <si>
    <t>D45</t>
  </si>
  <si>
    <t>D47</t>
  </si>
  <si>
    <t>D48</t>
  </si>
  <si>
    <t>D49</t>
  </si>
  <si>
    <t>D51</t>
  </si>
  <si>
    <t>D52</t>
  </si>
  <si>
    <t>D53</t>
  </si>
  <si>
    <t>D54</t>
  </si>
  <si>
    <t>D55</t>
  </si>
  <si>
    <t>D57</t>
  </si>
  <si>
    <t>D58</t>
  </si>
  <si>
    <t>D59</t>
  </si>
  <si>
    <t>D60</t>
  </si>
  <si>
    <t>D61</t>
  </si>
  <si>
    <t>D64</t>
  </si>
  <si>
    <t>D66</t>
  </si>
  <si>
    <t>D67</t>
  </si>
  <si>
    <t>D69</t>
  </si>
  <si>
    <t>D73</t>
  </si>
  <si>
    <t>IMPLEMENTATION PROGRESS RATING</t>
  </si>
  <si>
    <t xml:space="preserve">Executing Agency </t>
  </si>
  <si>
    <t>UNDP Country Office</t>
  </si>
  <si>
    <t>UNDP Regional Technical Advisor</t>
  </si>
  <si>
    <t>Outcome 1 – Key Outputs this Reporting Period:</t>
  </si>
  <si>
    <t>Outcome 2 – Key Outputs this Reporting Period:</t>
  </si>
  <si>
    <t>Outcome 3 – Key Outputs this Reporting Period:</t>
  </si>
  <si>
    <t>Outcome 4 – Key Outputs this Reporting Period:</t>
  </si>
  <si>
    <t>Outcome 5 – Key Outputs this Reporting Period:</t>
  </si>
  <si>
    <t>Outcome 6 – Key Outputs this Reporting Period:</t>
  </si>
  <si>
    <t>Outcome 7 – Key Outputs this Reporting Period:</t>
  </si>
  <si>
    <t>Outcome 8 – Key Outputs this Reporting Period:</t>
  </si>
  <si>
    <t>Outcome 9 – Key Outputs this Reporting Period:</t>
  </si>
  <si>
    <t>Outcome 10 – Key Outputs this Reporting Period:</t>
  </si>
  <si>
    <t>Government GEF OFP</t>
  </si>
  <si>
    <t>IP ACTION PLAN TO ADDRESS MARGINALLY UNSATISFACTORY, UNSATISFACTORY OR HIGHLY UNSATISFACTORY RATING:</t>
  </si>
  <si>
    <r>
      <t xml:space="preserve">(Export complete </t>
    </r>
    <r>
      <rPr>
        <b/>
        <sz val="11"/>
        <color indexed="10"/>
        <rFont val="Calibri"/>
        <family val="2"/>
      </rPr>
      <t>CriticalRisk</t>
    </r>
    <r>
      <rPr>
        <sz val="11"/>
        <color indexed="10"/>
        <rFont val="Calibri"/>
        <family val="2"/>
      </rPr>
      <t xml:space="preserve"> tab making sure to change Word page orientation to landscape)</t>
    </r>
  </si>
  <si>
    <r>
      <t xml:space="preserve">(Insert complete </t>
    </r>
    <r>
      <rPr>
        <b/>
        <sz val="11"/>
        <color indexed="10"/>
        <rFont val="Calibri"/>
        <family val="2"/>
      </rPr>
      <t>Finance</t>
    </r>
    <r>
      <rPr>
        <sz val="11"/>
        <color indexed="10"/>
        <rFont val="Calibri"/>
        <family val="2"/>
      </rPr>
      <t xml:space="preserve"> tab in table form making sure to orient the page to landscape in Word – see below for example)</t>
    </r>
  </si>
  <si>
    <t>PUBLIC RELATIONS</t>
  </si>
  <si>
    <t>Summary of the overall progress made by the project highlighting issues relevant and of interest to an external audience</t>
  </si>
  <si>
    <t>Problem</t>
  </si>
  <si>
    <t>Solution</t>
  </si>
  <si>
    <t xml:space="preserve">PARTNERSHIPS </t>
  </si>
  <si>
    <t>Outline the value added contribution NGOs have made to achieving the results of the project:</t>
  </si>
  <si>
    <t>Describe lessons learned from working with CSO/NGO:</t>
  </si>
  <si>
    <t>Describe lessons learned from working with the private sector:</t>
  </si>
  <si>
    <t>Activities working with indigenous communities:</t>
  </si>
  <si>
    <t>List the communities that the project is working with:</t>
  </si>
  <si>
    <t xml:space="preserve">Highlight specific examples of South-South collaboration: </t>
  </si>
  <si>
    <t>(Export complete Co-Fin tab in table form making sure to orient Word page to landscape)</t>
  </si>
  <si>
    <t xml:space="preserve">How has this project been better able to achieve its environmental objective by addressing the differences in the roles and needs of women and men? Include any other impacts related to gender as well. </t>
  </si>
  <si>
    <t>Any comments to clarify the above indicators:</t>
  </si>
  <si>
    <t xml:space="preserve">Budgetary allocations within PA systems are often made independently of actual PA site management requirements. PA systems are generally under-funded. Key problems include: the benefits of PAs are often not accommodated in the cost-benefit calculus for decision-making regarding development, either because they are non-monetary, and therefore discounted, or because their contributions to the economy (i.e. tourism) are not well understood.  The ability of PA authorities to define costs and identify and execute ways to meet those costs tends to be limited. There has been inadequate investment in capturing cost efficiencies in management. On the revenue side, few PA systems have graduated beyond a dependence on public, donor and NGO finance to address their funding needs by establishing user-pays systems for PA access. These budgetary constraints translate into under-staffed institutions and/or institutions with posts at too junior a level making the attraction and retention of skilled staff difficult. </t>
  </si>
  <si>
    <t>The ability of the PA system to conserve biodiversity will depend on whether it is bio-geographically representative in the first place. Some countries have dedicated extremely large areas of their territory to the national PA estate. However, important samples of biodiversity may nevertheless be excluded from the national PA system, undermining its effectiveness as a vehicle for biodiversity protection.</t>
  </si>
  <si>
    <t>The following indicators intend to monitor progress in addressing systemic, institutional, individual and financial barriers that are common to most biodiversity projects around the world.  Generic, baseline data is also requested. Please update the impacts for this reporting period, where applicable.</t>
  </si>
  <si>
    <t>The following indicators intend to monitor progress in addressing systemic, institutional, individual and financial barriers that are common to most biodiversity projects around the world.  Generic, baseline data is also requested.  Please update the impacts for this reporting period, where applicable.</t>
  </si>
  <si>
    <t>Livelihood strategies and food security of the poor often depend directly on functioning ecosystems for goods and services.
The poor often have insecure rights to natural resources and inadequate access to environmental information, markets and decision-making - limiting their capability to protect the environment and to improve their livelihoods and well-being.
Lack of access to energy services limits productive opportunities for the poorest, especially in rural areas.</t>
  </si>
  <si>
    <t>Women and girls are especially burdened by water and fuel collection, which reduces their time and opportunity for education, literacy and income-generating activities.
Women often have unequal rights and insecure access to land and other natural resources, limiting their opportunities and ability to access other productive assets.</t>
  </si>
  <si>
    <t>(46) Central Andean Yungas - Argentina, Bolivia, Peru</t>
  </si>
  <si>
    <t>(47) Southwestern Amazonian Moist Forests - Bolivia, Brazil, Peru</t>
  </si>
  <si>
    <t>(48) Atlantic Forests - Argentina, Brazil, Paraguay</t>
  </si>
  <si>
    <t>Oceania</t>
  </si>
  <si>
    <t>(49) South Pacific Islands Forests - American Samoa (United States), Cook Islands (New Zealand), Fiji, French Polynesia (France), Niue (New Zealand), Samoa, Tonga, Wallis and Futuna Islands (France)</t>
  </si>
  <si>
    <t>(50) Hawaii Moist Forests - A Global Ecoregion - Hawaii (United States)</t>
  </si>
  <si>
    <t>II. Tropical and Subtropical Dry Broadleaf Forests</t>
  </si>
  <si>
    <t>(51) Madagascar Dry Forests - Madagascar</t>
  </si>
  <si>
    <t>(52) Nusu Tenggara Dry Forests - Indonesia</t>
  </si>
  <si>
    <t>(53) New Caledonia Dry Forests - New Caledonia (France)</t>
  </si>
  <si>
    <t>(54) Indochina Dry Forests - Cambodia, Laos, Thailand, Vietnam</t>
  </si>
  <si>
    <t>(55) Chhota-Nagpur Dry Forests - India</t>
  </si>
  <si>
    <t>(56) Mexican Dry Forests - Guatemala, Mexico</t>
  </si>
  <si>
    <t xml:space="preserve">[4] The working definition of  indigenous communities  (http://www.un.org/esa/socdev/unpfii/documents/PFII%202004%20WS.1%203%20Definition.doc) reads as follows: "Indigenous communities, peoples and nations are those which, having a historical continuity with pre-invasion and pre-colonial societies that developed on their territories, consider themselves distinct from other sectors of the societies now prevailing on those territories, or parts of them. They form at present non-dominant sectors of society and are determined to preserve, develop and transmit to future generations their ancestral territories, and their ethnic identity, as the basis of their continued existence as peoples, in accordance with their own cultural patterns, social institutions and legal system. </t>
  </si>
  <si>
    <t>Has the authority of the institutions responsible for the PAs been strengthened through this project?</t>
  </si>
  <si>
    <t>Has the project established or is in the process of establishing protected areas conservation set asides/easements, stewardship agreements or other arrangements for creating protected areas)?</t>
  </si>
  <si>
    <t>How many set asides/easements are in the process of being legally established by the project?</t>
  </si>
  <si>
    <t>If yes, please explain. (500 words)</t>
  </si>
  <si>
    <t>Has this project significantly changed national policy of any kind?</t>
  </si>
  <si>
    <t>Afghanistan</t>
  </si>
  <si>
    <t>Andorra</t>
  </si>
  <si>
    <t>Angola</t>
  </si>
  <si>
    <t>Antigua and Barbuda</t>
  </si>
  <si>
    <t>Azerbaijan</t>
  </si>
  <si>
    <t>Bahamas</t>
  </si>
  <si>
    <t>Bahrain</t>
  </si>
  <si>
    <t>Barbados</t>
  </si>
  <si>
    <t>Benin</t>
  </si>
  <si>
    <t>Bolivia (Plurinational State of)</t>
  </si>
  <si>
    <t>Bosnia and Herzegovina</t>
  </si>
  <si>
    <t>Brunei Darussalam</t>
  </si>
  <si>
    <t>Burkina Faso</t>
  </si>
  <si>
    <t>Burundi</t>
  </si>
  <si>
    <t>Cameroon</t>
  </si>
  <si>
    <t>Central African Republic</t>
  </si>
  <si>
    <t>Colombia</t>
  </si>
  <si>
    <t>Comoros</t>
  </si>
  <si>
    <t>Congo</t>
  </si>
  <si>
    <t>Côte D'Ivoire</t>
  </si>
  <si>
    <t>Cyprus</t>
  </si>
  <si>
    <t>Democratic People's Republic of Korea</t>
  </si>
  <si>
    <t>Democratic Republic of the Congo</t>
  </si>
  <si>
    <t>Djibouti</t>
  </si>
  <si>
    <t>Dominica</t>
  </si>
  <si>
    <t>El Salvador</t>
  </si>
  <si>
    <t>Equatoral Guinea</t>
  </si>
  <si>
    <t>Estonia</t>
  </si>
  <si>
    <t>Ethiopia</t>
  </si>
  <si>
    <t>Fiji</t>
  </si>
  <si>
    <t>Gabon</t>
  </si>
  <si>
    <t>Gambia</t>
  </si>
  <si>
    <t>Grenada</t>
  </si>
  <si>
    <t>Guinea Bissau</t>
  </si>
  <si>
    <t>Guyana</t>
  </si>
  <si>
    <t>Haiti</t>
  </si>
  <si>
    <t>Iceland</t>
  </si>
  <si>
    <t>Iran (Islamic Republic of)</t>
  </si>
  <si>
    <t>Iraq</t>
  </si>
  <si>
    <t>Israel</t>
  </si>
  <si>
    <t>Jamaica</t>
  </si>
  <si>
    <t>Kiribati</t>
  </si>
  <si>
    <t>Lao People’s Democratic Republic</t>
  </si>
  <si>
    <t>Liberia</t>
  </si>
  <si>
    <t>Libyan Arab Jamahiriya</t>
  </si>
  <si>
    <t>Liechtenstein</t>
  </si>
  <si>
    <t>Mali</t>
  </si>
  <si>
    <t>Malta</t>
  </si>
  <si>
    <t>Marshall Islands</t>
  </si>
  <si>
    <t>Mauritania</t>
  </si>
  <si>
    <t>Micronesia, Federated States of</t>
  </si>
  <si>
    <t>Monaco</t>
  </si>
  <si>
    <t>Myanmar</t>
  </si>
  <si>
    <t>Nauru</t>
  </si>
  <si>
    <t>Oman</t>
  </si>
  <si>
    <t>Palau</t>
  </si>
  <si>
    <t>Panama</t>
  </si>
  <si>
    <t>Qatar</t>
  </si>
  <si>
    <t>Republic of Moldova</t>
  </si>
  <si>
    <t>Russian Federation</t>
  </si>
  <si>
    <t>Saint Kitts and Nevis</t>
  </si>
  <si>
    <t>Saint Lucia</t>
  </si>
  <si>
    <t>Saint Vincent and the Grenadines</t>
  </si>
  <si>
    <t>Samoa</t>
  </si>
  <si>
    <t>San Marino</t>
  </si>
  <si>
    <t>Sao Tome and Principe</t>
  </si>
  <si>
    <t>Saudi Arabia</t>
  </si>
  <si>
    <t>Serbia</t>
  </si>
  <si>
    <t>Sierra Leone</t>
  </si>
  <si>
    <t>Singapore</t>
  </si>
  <si>
    <t>Solomon Islands</t>
  </si>
  <si>
    <t>Somalia</t>
  </si>
  <si>
    <t>Sudan</t>
  </si>
  <si>
    <t>Suriname</t>
  </si>
  <si>
    <t>Swaziland</t>
  </si>
  <si>
    <t>Syrian Arab Republic</t>
  </si>
  <si>
    <t>The former Yugoslav Republic of Macedonia</t>
  </si>
  <si>
    <t>Timor-Leste</t>
  </si>
  <si>
    <t>Togo</t>
  </si>
  <si>
    <t>Tonga</t>
  </si>
  <si>
    <t>Trinidad and Tobago</t>
  </si>
  <si>
    <t>Tuvalu</t>
  </si>
  <si>
    <t>United Arab Emirates</t>
  </si>
  <si>
    <t>United Kingdom of Great Britain and Northern Ireland</t>
  </si>
  <si>
    <t>United Republic of Tanzania</t>
  </si>
  <si>
    <t>United States of America</t>
  </si>
  <si>
    <t>Venezuela, Bolivarian Republic of</t>
  </si>
  <si>
    <t>Yemen</t>
  </si>
  <si>
    <t xml:space="preserve">Date of First Disbursement[1]: </t>
  </si>
  <si>
    <t>[1] TRAC, GEF grant or co-financing</t>
  </si>
  <si>
    <t xml:space="preserve">Revised Planned[2] Closing Date: </t>
  </si>
  <si>
    <t>[2]  Revised date of operational closure.  Please explain entry here in tab Adjustments</t>
  </si>
  <si>
    <t xml:space="preserve">Actual date of operational closure in ATLAS (if applicable) </t>
  </si>
  <si>
    <t xml:space="preserve">Actual date of financial closure in ATLAS (if applicable) </t>
  </si>
  <si>
    <t xml:space="preserve">Planned date of operation closure in Atlas </t>
  </si>
  <si>
    <t xml:space="preserve">Date(s) of project steering committee meetings during reporting period: </t>
  </si>
  <si>
    <t xml:space="preserve">Actual date MTE carried out (if applicable): </t>
  </si>
  <si>
    <t xml:space="preserve">Actual date FE carried out (if applicable): </t>
  </si>
  <si>
    <t xml:space="preserve">Date: </t>
  </si>
  <si>
    <t>Should we publish or otherwise profile this project using the text found in the summary of progress made in the PR tab?</t>
  </si>
  <si>
    <t>The mandatory UNDP gender marker requires that each output project in ATLAS be rated for gender relevance.  What rating was entered for this project?</t>
  </si>
  <si>
    <t>2010 Rating</t>
  </si>
  <si>
    <t>Overall 2009 Rating 
(from 09 PIR)</t>
  </si>
  <si>
    <t>Overall 2008 Rating 
(from 08 PIR)</t>
  </si>
  <si>
    <t>Total for Project 2010</t>
  </si>
  <si>
    <t>Please summarize in 200 words the overall progress made by the project highlighting  issues relevant and of interest to an external audience</t>
  </si>
  <si>
    <t>Partnerships</t>
  </si>
  <si>
    <t>CSO/NGO</t>
  </si>
  <si>
    <t>Other Partnerships</t>
  </si>
  <si>
    <t>Is this project implemented by an NGO rather than a government agency?</t>
  </si>
  <si>
    <t>What is the name of the NGO?</t>
  </si>
  <si>
    <t>If yes, what is the name of the international NGO?</t>
  </si>
  <si>
    <t>Is the project undertaking joint activities with the private sector where the private sector is operating on an in-kind or no-charge basis?</t>
  </si>
  <si>
    <t>If yes, which of these companies is a signatory of the UN Global Compact</t>
  </si>
  <si>
    <t>Does this project work with indigenous communities?</t>
  </si>
  <si>
    <t>Loans</t>
  </si>
  <si>
    <t>Non-grant Instruments</t>
  </si>
  <si>
    <t>Please indicate total number of full-time project staff that are women</t>
  </si>
  <si>
    <t>Please indicate total number of full-time project staff that are men</t>
  </si>
  <si>
    <t>Please indicate total number of Project Board members that are women</t>
  </si>
  <si>
    <t>Please indicate total number of project Board members that are men</t>
  </si>
  <si>
    <t>0 - 10</t>
  </si>
  <si>
    <t>11 - 20</t>
  </si>
  <si>
    <t>31 - 40</t>
  </si>
  <si>
    <t>41 - 50</t>
  </si>
  <si>
    <t>51 - 60</t>
  </si>
  <si>
    <t>61 - 70</t>
  </si>
  <si>
    <t>71 - 80</t>
  </si>
  <si>
    <t>81 - 90</t>
  </si>
  <si>
    <t>91 - 100</t>
  </si>
  <si>
    <t>101 - 110</t>
  </si>
  <si>
    <t>111 - 120</t>
  </si>
  <si>
    <t>121 - 130</t>
  </si>
  <si>
    <t>131 - 140</t>
  </si>
  <si>
    <t>141 - 150</t>
  </si>
  <si>
    <t>21 - 30</t>
  </si>
  <si>
    <t>More than 150</t>
  </si>
  <si>
    <t>Objective</t>
  </si>
  <si>
    <t xml:space="preserve">Pipeline entry OR PIF approval : </t>
  </si>
  <si>
    <t xml:space="preserve">Project Document Signature date: </t>
  </si>
  <si>
    <t xml:space="preserve">Original Planned Closing Date: </t>
  </si>
  <si>
    <t xml:space="preserve">Date project manager hired: </t>
  </si>
  <si>
    <t>Planned date of financial closure in Atlas</t>
  </si>
  <si>
    <t>Instructions for Reporting Impact results for Biodiversity Projects</t>
  </si>
  <si>
    <t>Please read all of these instructions before starting the sheets OverInfo1, OverInfo2, ProtArea and Mainstream. Some parts of these sheets have changed from last year.</t>
  </si>
  <si>
    <r>
      <t>Guidelines:</t>
    </r>
    <r>
      <rPr>
        <sz val="11"/>
        <color indexed="8"/>
        <rFont val="Arial Narrow"/>
        <family val="2"/>
      </rPr>
      <t xml:space="preserve"> </t>
    </r>
  </si>
  <si>
    <t>(i)            Please note that all answers in this section should be cumulative (data recorded from the start of project preparation).</t>
  </si>
  <si>
    <t>- For projects approved in GEF II, III – the tracking tool should follow the templates in force in GEF III;</t>
  </si>
  <si>
    <t>- For projects approved in GEF IV – the tracking tool should follow the templates for GEF IV.</t>
  </si>
  <si>
    <t>Tracking Tools</t>
  </si>
  <si>
    <t>1.      Tracking Tool for GEF Biodiversity Focal Area Strategic Priority One: Catalyzing Sustainability of Protected Area Systems</t>
  </si>
  <si>
    <t>2.      Financial Sustainability Scorecard for National Systems of Protected Areas</t>
  </si>
  <si>
    <t>(98) Zambezian Flooded Savannas - Angola, Botswana, Democratic Republic of Congo, Malawi, Mozambique, Namibia, Tanzania, Zambia</t>
  </si>
  <si>
    <t>(99) Rann of Kutch Flooded Grasslands - India, Pakistan</t>
  </si>
  <si>
    <t>(100) Everglades Flooded Grasslands - United States</t>
  </si>
  <si>
    <t>(101) Pantanal Flooded Savannas - Bolivia, Brazil, Paraguay</t>
  </si>
  <si>
    <t>X. Montane Grasslands and Shrublands</t>
  </si>
  <si>
    <t>(102) Ethiopian Highlands - Eritrea, Ethiopia, Sudan</t>
  </si>
  <si>
    <t>(103) Southern Rift Montane Woodlands - Malawi, Mozambique, Tanzania, Zambia</t>
  </si>
  <si>
    <t>(104) East African Moorlands - Democratic Republic of Congo, Kenya, Rwanda, Tanzania, Uganda</t>
  </si>
  <si>
    <t>Karst fields (areas with geologic bedrock mainly consisting of carbonate rocks such as CaCO3 and MgCO3) are important production landscapes that are characteristic for the Mediterannian region. Approximately 35% of the European continent consists of carbonate bedrock, which is around 3 million km² and most of it is karstified. The barriers which hamper mainstreaming karst biodiversity conservation requirements into spatial planning at local level are: (i) Cantons and municipalities lack capacity for analysis of possible options of land use in karst areas. Studies have identified clear capacity gaps among municipalities (such as Grahovo and Livno) and Cantonal authorities to carry out a serious economic and environmental research of options for the short-term, mid-term, and long-term vision of areas such as karst fields, under different assumptions and scenarios; (ii) poor local enforcement capacity. The project aims to remove the above barriers by developing a model for imbedding karst biodiversity conservation concerns into policies and regulations governing spatial planning at the cantonal level, as well as into the said sectors. Specifically, the project will: (i) assist in preparation of biodiversity-minded policy instrument - a Cantonal spatial plan; further, through replication and co-financing the project will trigger biodiversity-friendly  local spatial panning at all karst-lying cantons and municipalities in BiH; (ii) introduce municipal-level regulations for karst field biodiversity use by local population parallel to strengthening enforcement capacity of municipal and cantonal officers and inspectors; (iii) develop by-laws and methodological guidance on ecologically safe peat mining, and test it at 750 ha of karst peatlands; and (iv) promote an international (Croatia-BiH) formal agreement and plan for cross-border water management plan.</t>
  </si>
  <si>
    <t>To strengthen the policy and regulatory framework for mainstreaming the requirements for conservation of karst and peatland biodiversity into productive sectors (mining, water use) and spatial planning at Cantonal level</t>
  </si>
  <si>
    <t xml:space="preserve">Stabilization at baseline level. </t>
  </si>
  <si>
    <t>Share of indicator plant wetland communities (Carex) in renaturalized 750 ha of peatland habitat</t>
  </si>
  <si>
    <t>Karst and peatland needs integrated in the BiH cantonal spatial planning policies and procedures</t>
  </si>
  <si>
    <t>None</t>
  </si>
  <si>
    <t>Number of environmental government officials and inspectors at cantonal, federal, and municipal level with increased understanding of the ecological values of karst systems and ways for their proper management</t>
  </si>
  <si>
    <t>Water use and mining policies in BiH reflect karst and peatland biodiversity conservation requirements</t>
  </si>
  <si>
    <t xml:space="preserve">Ground water table at renaturalized peatland in the North-Western part of the karst field </t>
  </si>
  <si>
    <t>During October – March the groundwater table at 700 ha in the southern part of the peatland stays below 30 cm.</t>
  </si>
  <si>
    <t>Stabilization in year 3 and 4 of the project, according to the following pattern: during months October – March the table is not lower than 15 cm below soil at the renaturalized 700 ha in the southern part of the peatland area</t>
  </si>
  <si>
    <t>Number of municipalities preparing to integrate project approaches and lessons into their municipal spatial planning closer to the end of the project</t>
  </si>
  <si>
    <t>Agriculture, mining and water management</t>
  </si>
  <si>
    <t>Bosnia Herzegovina: Mainstreaming Karst Peatlands Conservation Concerns into Key Economic Sectors - KARST</t>
  </si>
  <si>
    <t>Amila Selmanagić Bajrović</t>
  </si>
  <si>
    <t>asbajrovic@bih.net.ba</t>
  </si>
  <si>
    <t>Aythya nyroca</t>
  </si>
  <si>
    <t>Aquila pomarina</t>
  </si>
  <si>
    <t>Falco naumanni</t>
  </si>
  <si>
    <t>Crex crex</t>
  </si>
  <si>
    <t xml:space="preserve">Project will enable creation of peatlands, the important terestrial biosphere carbon store,  throughout development and implementation of the rehabilitation programme aimed at restoring water table and disseminaton of natural plant species. </t>
  </si>
  <si>
    <t>An expert team (well established qualified company in water-resource segment) has been contracted for the preparation of the proposal of the cross-border water management agreement. The team has commenced with execution of tasks and first initial contacts have been established with the local cross-border authorities within the segment</t>
  </si>
  <si>
    <t>The project has supported the Cantonal Ministry in celebration of the World Environment Day by organizing a school competition in art work on the topic of environment and biodiversity. The outcome was very successful, therefore contributing to the awareness raising component of biodiversity integration amongst the youngest population and the teaching staff.</t>
  </si>
  <si>
    <t xml:space="preserve">Project has prepared MoU between Government of C10 and UNDP, which will, upon endorsement, regulate future incorporation of the project documents into relevant spatial planning documentation. Government is expected to advocate the integration of the Project relevant outputs and at the same time Project will work on trust and cooperation building with the new staff from the Institute of Spatial Planning Banja Luka. </t>
  </si>
  <si>
    <t>The preparation of the C-10 Spatial Plan is well advanced and in discrepancy with the project activities</t>
  </si>
  <si>
    <t>15-10-09</t>
  </si>
  <si>
    <t>Prospective  to reach consensus with Croatia on water management during the project duration. The current status of political issues in BiH and its impact on relations with neighbouring countries do not allow for predicting the probability of a cross-border water management agreement during the project lifetime.</t>
  </si>
  <si>
    <t>If a stand-alone water management agreement with Croatia is not possible during the life of the project, the project will prepare all the necessary documentation and provide for a Cross-border Strategic WRM / Environmental Assessment document leading both countries to foster initiatives aiming at a Watershed CB agreement</t>
  </si>
  <si>
    <t>Unable to reach consensus or approval of the authorities on employment of CEP (Communal Environmental Police) in the municipalities.The review of potential of employment of the communal environmental police within the municipalities (by an expert company) has provided a legal background review and functioning of the municipality/cantonal administration. The review shows that the possibility to employ CEPs is very low, since the employment at such positions needs to undergo governmental processes and scrutiny through the Federal Agency for public works. Additionally, the salaries need to be directly paid into public institution funds which is not recommended by UNDP. Additionally, there are already several CEP officers at the Livno municipality.</t>
  </si>
  <si>
    <t> 15-10-09</t>
  </si>
  <si>
    <t>The project consultant is developing document on options and the reccomendations for alternative income generation. Moreover,  a sets of targeted activities, such as implementation of the micro-grant schemes, support to the development eco friendly tourism and agriculture, and eco systems awareness raising,  will in the long run improve the access to the environmental information to the general population in the Canton thus increase their capability to protect the environment in parallel to the improvement of their livelihoods and well - being.</t>
  </si>
  <si>
    <t xml:space="preserve">The barriers are addressed through a set of education activities aimed at awareness raising and knowledge building of various project stakeholders.  The first of such activities was the Study tour held in Slovakia whose programme was composed of classroom lectures and field visits thus ensuring skills and competencies improvement, but not forgetting the partnership development, given that participants were not only from the goverment sector but also NGO, private and academia. </t>
  </si>
  <si>
    <t xml:space="preserve">Government sector (both on the cantonal and municipal levels), public forest enterprise,  local NGO working on the development activities, private sector - such as Peat Excavation company - Finvest and other. </t>
  </si>
  <si>
    <t>Goal 3: Promote gender equality and empower women</t>
  </si>
  <si>
    <t>Goal 8: Global partnership for development</t>
  </si>
  <si>
    <t>IMPACT RESULTS - PROTECTED AREA PROJECTS</t>
  </si>
  <si>
    <t>Global</t>
  </si>
  <si>
    <t>Local</t>
  </si>
  <si>
    <t>In progress</t>
  </si>
  <si>
    <t>Both</t>
  </si>
  <si>
    <t>Table 13.2.1. Overview</t>
  </si>
  <si>
    <t xml:space="preserve">Protected Areas </t>
  </si>
  <si>
    <t>Additional Country</t>
  </si>
  <si>
    <t>Total area (in hectares) of the country. In the case of regional and global projects, provide country name and total area in the columns “Additional Country” as necessary.</t>
  </si>
  <si>
    <t xml:space="preserve">Total area (in hectares) covered by Protected Areas in the country </t>
  </si>
  <si>
    <t>How many existing protected areas are being strengthened by the project?</t>
  </si>
  <si>
    <t>Has the project established or is in the process of establishing new protected areas?</t>
  </si>
  <si>
    <t>How many protected areas were legally established as a result of the project?</t>
  </si>
  <si>
    <t xml:space="preserve">Overall Rating of the project in the final evaluation by the project evaluator: </t>
  </si>
  <si>
    <t>Date:</t>
  </si>
  <si>
    <t>Financial</t>
  </si>
  <si>
    <t>DO!C</t>
  </si>
  <si>
    <t>Outcome 11</t>
  </si>
  <si>
    <t>Outcome 12</t>
  </si>
  <si>
    <t>Outcome 13</t>
  </si>
  <si>
    <t>Outcome 14</t>
  </si>
  <si>
    <t>Outcome 15</t>
  </si>
  <si>
    <t>Outcome 16</t>
  </si>
  <si>
    <t>Outcome 17</t>
  </si>
  <si>
    <t>Outcome 18</t>
  </si>
  <si>
    <t>Outcome 19</t>
  </si>
  <si>
    <t>Outcome 20</t>
  </si>
  <si>
    <t>Outcome 21</t>
  </si>
  <si>
    <t>Outcome 22</t>
  </si>
  <si>
    <t>Outcome 23</t>
  </si>
  <si>
    <t>Outcome 24</t>
  </si>
  <si>
    <t>Outcome 25</t>
  </si>
  <si>
    <t>Outcome 26</t>
  </si>
  <si>
    <t>Outcome 27</t>
  </si>
  <si>
    <t>Outcome 28</t>
  </si>
  <si>
    <t>Outcome 29</t>
  </si>
  <si>
    <t>Outcome 30</t>
  </si>
  <si>
    <t>Outcome 31</t>
  </si>
  <si>
    <t>Outcome 32</t>
  </si>
  <si>
    <t>Outcome 33</t>
  </si>
  <si>
    <t>Outcome 34</t>
  </si>
  <si>
    <t>Outcome 35</t>
  </si>
  <si>
    <t>Outcome 36</t>
  </si>
  <si>
    <t>Outcome 37</t>
  </si>
  <si>
    <t>Outcome 38</t>
  </si>
  <si>
    <t>Outcome 39</t>
  </si>
  <si>
    <t>Outcome 40</t>
  </si>
  <si>
    <t>Papua New Guinea</t>
  </si>
  <si>
    <t>Sri Lanka</t>
  </si>
  <si>
    <t>Republic of Korea</t>
  </si>
  <si>
    <t>Scope of delay</t>
  </si>
  <si>
    <t>(in months)</t>
  </si>
  <si>
    <t>Name of Partner or Contributor</t>
  </si>
  <si>
    <t>(including the Private Sector)</t>
  </si>
  <si>
    <t>Amount used in Project Preparation</t>
  </si>
  <si>
    <t>(PDF A, B, PPG)</t>
  </si>
  <si>
    <t>Additional amounts committed after Project Document finalization</t>
  </si>
  <si>
    <t>Estimated Total Disbursement to</t>
  </si>
  <si>
    <t>Expected Total Disbursement by end of project</t>
  </si>
  <si>
    <t>GEF Contribution</t>
  </si>
  <si>
    <t>Cash Cofinancing – UNDP managed</t>
  </si>
  <si>
    <t>UNDP (TRAC)</t>
  </si>
  <si>
    <t>(105) Drakensberg Montane Shrublands and Woodlands - Lesotho, South Africa, Swaziland</t>
  </si>
  <si>
    <t>(106) Central Range Subalpine Grasslands - Indonesia, Papua New Guinea</t>
  </si>
  <si>
    <t>(107) Kinabalu Montane Scrub - Malaysia</t>
  </si>
  <si>
    <t>(108) Northern Andean Paramo - Colombia, Ecuador, Peru, Venezuela</t>
  </si>
  <si>
    <t>(109) Central Andean Dry Puna - Argentina, Bolivia, Chile, Peru</t>
  </si>
  <si>
    <t>(110) Tibetan Plateau Steppe - Afghanistan, China, India, Pakistan, Tajikistan</t>
  </si>
  <si>
    <t>(111) Middle Asian Montane Steppe and Woodlands - Afghanistan, China, Kazakstan, Kyrgyzstan, Tajikistan, Turkmenistan, Uzbekistan</t>
  </si>
  <si>
    <t>(112) Eastern Himalayan Alpine Meadows - Bhutan, China, India, Myanmar, Nepal</t>
  </si>
  <si>
    <t>XI. Tundra</t>
  </si>
  <si>
    <t>(113) Alaskan North Slope Coastal Tundra - Canada, United States</t>
  </si>
  <si>
    <t>(114) Canadian Low Arctic Tundra - Canada</t>
  </si>
  <si>
    <t>(115) Fenno-Scandia Alpine Tundra and Taiga - Finland, Norway, Russia, Sweden</t>
  </si>
  <si>
    <t>(116) Taimyr and Siberian Coastal Tundra - Russia</t>
  </si>
  <si>
    <t>(117) Chukote Coastal Tundra - Russia</t>
  </si>
  <si>
    <t>XII. Mediterranean Forests, Woodlands and Scrub</t>
  </si>
  <si>
    <t>(118) Fynbos - South Africa</t>
  </si>
  <si>
    <t>(119) Southwestern Australia Forests and Scrub - Australia</t>
  </si>
  <si>
    <t>(120) Southern Australia Mallee and Woodlands - Australia</t>
  </si>
  <si>
    <t>(121) California Chaparral and Woodlands - Mexico, United States</t>
  </si>
  <si>
    <t>(122) Chilean Matorral - Chile</t>
  </si>
  <si>
    <t>(123) Mediterranean Forests, Woodlands and Scrub - Albania, Algeria, Bosnia and Herzegovina, Bulgaria, Canary Islands (Spain), Croatia, Cyprus, Egypt, France, Gibraltar (United Kingdom), Greece, Iraq, Israel, Italy, Jordan, Lebanon, Libya, Macedonia, Made</t>
  </si>
  <si>
    <t>XIII. Deserts and Xeric Shrublands</t>
  </si>
  <si>
    <t>(124) Namib-Karoo-Kaokeveld Deserts - Angola, Namibia, South Africa</t>
  </si>
  <si>
    <t>GEF-2</t>
  </si>
  <si>
    <t>GEF-1</t>
  </si>
  <si>
    <t>GEF-pilot phase</t>
  </si>
  <si>
    <t>(150) Congo Basin Piedmont Rivers and Streams - Angola, Cameroon, Central African Republic, Democratic Republic of Congo, Gabon, Republic of Congo, Sudan</t>
  </si>
  <si>
    <t>(151) Mississippi Piedmont Rivers and Streams - United States</t>
  </si>
  <si>
    <t>(152) Upper Amazon Rivers and Streams - Bolivia, Brazil, Colombia, Ecuador, French Guiana (France), Guyana, Peru, Suriname, Venezuela</t>
  </si>
  <si>
    <t>(153) Upper Paraná Rivers and Streams - Argentina, Brazil, Paraguay</t>
  </si>
  <si>
    <t>(154) Brazilian Shield Amazonian Rivers and Streams - Bolivia, Brazil, Paraguay</t>
  </si>
  <si>
    <t>Large River Deltas</t>
  </si>
  <si>
    <t>(155) Niger River Delta - Nigeria</t>
  </si>
  <si>
    <t>(156) Indus River Delta - India, Pakistan</t>
  </si>
  <si>
    <t>(157) Volga River Delta - Kazakstan, Russia</t>
  </si>
  <si>
    <t>(158) Mesopotamian Delta and Marshes - Iran, Iraq, Kuwait</t>
  </si>
  <si>
    <t>(159) Danube River Delta - Bulgaria, Moldova, Romania, Ukraine, Yugoslavia</t>
  </si>
  <si>
    <t>(160) Lena River Delta - Russia</t>
  </si>
  <si>
    <t>Small Rivers</t>
  </si>
  <si>
    <t>(161) Upper Guinea Rivers and Streams - Côte D’Ivoire, Guinea, Liberia, Sierra Leone</t>
  </si>
  <si>
    <t>(162) Madagascar Freshwater - Madagascar</t>
  </si>
  <si>
    <t>(163) Gulf of Guinea Rivers &amp; Streams - A Global Ecoregion- Angola, Cameroon, Democratic Republic of Congo, Equatorial Guinea, Gabon, Nigeria, Republic of Congo</t>
  </si>
  <si>
    <t>(164) Cape Rivers and Streams - South Africa</t>
  </si>
  <si>
    <t>(165) New Guinea Rivers and Streams - Indonesia, Papua New Guinea</t>
  </si>
  <si>
    <t>(166) New Caledonia Rivers and Streams - New Caledonia (France)</t>
  </si>
  <si>
    <t>(167) Kimberley Rivers and Streams - Australia</t>
  </si>
  <si>
    <t>(168) Southwest Australia Rivers and Streams - Australia</t>
  </si>
  <si>
    <t>(169) Eastern Australia Rivers and Streams - Australia</t>
  </si>
  <si>
    <t>(170) Xi Jiang Rivers and Streams - China, Vietnam</t>
  </si>
  <si>
    <t>(171) Western Ghats Rivers and Streams - India</t>
  </si>
  <si>
    <t>(172) Southwestern Sri Lanka Rivers and Streams - Sri Lanka</t>
  </si>
  <si>
    <t>(173) Salween River - China, Myanmar, Thailand</t>
  </si>
  <si>
    <t>(174) Sundaland Rivers and Swamps - Brunei, Malaysia, Indonesia, Singapore</t>
  </si>
  <si>
    <t>(175) Southeastern Rivers and Streams - United States</t>
  </si>
  <si>
    <t>(176) Pacific Northwest Coastal Rivers and Streams - United States</t>
  </si>
  <si>
    <t>(177) Gulf of Alaska Coastal Rivers and Streams - Canada, United States</t>
  </si>
  <si>
    <t>(178) Guianan Freshwater - Brazil, French Guiana (France), Guyana, Suriname, Venezuela</t>
  </si>
  <si>
    <t>(179) Greater Antillean Freshwater - Cuba, Dominican Republic, Haiti, Puerto Rico (United States)</t>
  </si>
  <si>
    <t>(180) Balkan Rivers and Streams - Albania, Bosnia and Herzogovina, Bulgaria, Croatia, Greece, Macedonia, Turkey, Yugoslavia</t>
  </si>
  <si>
    <t>(181) Russian Far East Rivers and Wetlands - China, Mongolia, Russia</t>
  </si>
  <si>
    <t>Large Lakes</t>
  </si>
  <si>
    <t>(182) Rift Valley Lakes - Burundi, Democratic Republic of Congo, Ethiopia, Kenya, Malawi, Mozambique, Rwanda, Tanzania, Uganda, Zambia</t>
  </si>
  <si>
    <t>(183) High Andean Lakes - Argentina, Bolivia, Chile, Peru</t>
  </si>
  <si>
    <t>(184) Lake Baikal - A Global Ecoregion - Russia</t>
  </si>
  <si>
    <t>(185) Lake Biwa - Japan</t>
  </si>
  <si>
    <t>Small Lakes</t>
  </si>
  <si>
    <t>(186) Cameroon Crater Lakes - Cameroon</t>
  </si>
  <si>
    <t>(187) Lakes Kutubu and Sentani - Indonesia, Papua New Guinea</t>
  </si>
  <si>
    <t>(188) Central Sulawesi Lakes - Indonesia</t>
  </si>
  <si>
    <t>(189) Philippines Freshwater - Philippines</t>
  </si>
  <si>
    <t>(190) Lake Inle - Myanmar</t>
  </si>
  <si>
    <t>(191) Yunnan Lakes and Streams - China</t>
  </si>
  <si>
    <t>(192) Mexican Highland Lakes - Mexico</t>
  </si>
  <si>
    <t>Xeric Basins</t>
  </si>
  <si>
    <t>(193) Central Australian Freshwater - Australia</t>
  </si>
  <si>
    <t>(194) Chihuahuan Freshwater - Mexico, United States</t>
  </si>
  <si>
    <t>(195) Anatolian Freshwater - Syria, Turkey</t>
  </si>
  <si>
    <t>MARINE ECOREGIONS</t>
  </si>
  <si>
    <t>Polar Seas</t>
  </si>
  <si>
    <t>Antarctic</t>
  </si>
  <si>
    <t>(196) Antarctic Peninsula &amp; Weddell Sea - Antarctic Peninsula &amp; Weddell Sea</t>
  </si>
  <si>
    <t>Arctic</t>
  </si>
  <si>
    <t>(197) Bering Sea - Canada, Russia, United States</t>
  </si>
  <si>
    <t>(198) Barents-Kara Sea - Norway, Russia</t>
  </si>
  <si>
    <t>Temperate Shelfs and Seas</t>
  </si>
  <si>
    <t>Mediterranean</t>
  </si>
  <si>
    <t>(199) Mediterranean Sea - Albania, Algeria, Bosnia and Herzegovina, Croatia, Cyprus, Egypt, France, Gibraltar (United Kingdom), Greece, Israel, Italy, Lebanon, Libya, Malta, Monaco, Morocco, Slovenia, Spain, Syria, Tunisia, Turkey, Yugoslavia</t>
  </si>
  <si>
    <t>North Temperate Atlantic</t>
  </si>
  <si>
    <t>(200) Northeast Atlantic Shelf Marine - Belgium, Denmark, Estonia, Finland, France, Germany, Ireland, Latvia, Lithuania, Netherlands, Norway, Poland, Russia, Sweden, United Kingdom</t>
  </si>
  <si>
    <t>(201) Grand Banks - Canada, St. Pierre and Miquelon (France), United States</t>
  </si>
  <si>
    <t>(8) Eastern Africa Coastal Forests - A Global Ecoregion</t>
  </si>
  <si>
    <t>  East Melanesian Islands</t>
  </si>
  <si>
    <t>(9) Eastern Arc Montane Forests - Kenya, Tanzania</t>
  </si>
  <si>
    <t>  Himalaya</t>
  </si>
  <si>
    <t>(10) Madagascar Forests and Shrublands - Madagascar</t>
  </si>
  <si>
    <t>  Indo-Burma</t>
  </si>
  <si>
    <t>(11) Seychelles and Mascarenes Moist Forests - Mauritius, Reunion (France), Seychelles</t>
  </si>
  <si>
    <t>  Japan</t>
  </si>
  <si>
    <t>Australasia</t>
  </si>
  <si>
    <t>  Mountains of Southwest China</t>
  </si>
  <si>
    <t>(12) Sulawesi Moist Forests - Indonesia</t>
  </si>
  <si>
    <t>  New Caledonia</t>
  </si>
  <si>
    <t>(13) Moluccas Moist Forests - Indonesia</t>
  </si>
  <si>
    <t>  New Zealand</t>
  </si>
  <si>
    <t>(14) Southern New Guinea Lowland Forests - Indonesia, Papua New Guinea</t>
  </si>
  <si>
    <t>  Philippines</t>
  </si>
  <si>
    <t>(15) New Guinea Montane Forests - Indonesia, Papua New Guinea</t>
  </si>
  <si>
    <t>  Polynesia-Micronesia</t>
  </si>
  <si>
    <t>(16) Solomons-Vanuatu-Bismarck Moist Forests - Papua New Guinea, Solomon Islands, Vanuatu</t>
  </si>
  <si>
    <t>  Southwest Australia</t>
  </si>
  <si>
    <t>(17) Queensland Tropical Forests - Australia</t>
  </si>
  <si>
    <t>  Sundaland</t>
  </si>
  <si>
    <t>(18) New Caledonia Moist Forests - New Caledonia (France)</t>
  </si>
  <si>
    <t>  Wallacea</t>
  </si>
  <si>
    <t>(19) Lord Howe-Norfolk Islands Forests - Australia</t>
  </si>
  <si>
    <t>  Western Ghats and Sri Lanka</t>
  </si>
  <si>
    <t>Indo-Malayan</t>
  </si>
  <si>
    <t>Europe and Central Asia</t>
  </si>
  <si>
    <t>(20) Southwestern Ghats Moist Forests - India</t>
  </si>
  <si>
    <t>  Caucasus</t>
  </si>
  <si>
    <t>(21) Sri Lankan Moist Forests - Sri Lanka</t>
  </si>
  <si>
    <t>  Irano-Anatolian</t>
  </si>
  <si>
    <t>(22) Northern Indochina Subtropical Moist Forests - China, Laos, Myanmar, Thailand, Vietnam</t>
  </si>
  <si>
    <t>  Mediterranean Basin</t>
  </si>
  <si>
    <t>(23) Southeast China-Hainan Moist Forests - China, Vietnam</t>
  </si>
  <si>
    <t>  Mountains of Central Asia</t>
  </si>
  <si>
    <t>(24) Taiwan Montane Forests - A Global Ecoregion - China</t>
  </si>
  <si>
    <t>North and Central America</t>
  </si>
  <si>
    <t>(25) Annamite Range Moist Forests - Cambodia, Laos, Vietnam</t>
  </si>
  <si>
    <t>  California Floristic Province</t>
  </si>
  <si>
    <t>(26) Sumatran Islands Lowland and Montane Forests - Indonesia</t>
  </si>
  <si>
    <t>  Caribbean Islands</t>
  </si>
  <si>
    <t>(27) Philippines Moist Forests - Philippines</t>
  </si>
  <si>
    <t>  Madrean Pine-Oak Woodlands</t>
  </si>
  <si>
    <t>(28) Palawan Moist Forests - Philippines</t>
  </si>
  <si>
    <t>  Mesoamerica</t>
  </si>
  <si>
    <t>(29) Kayah-Karen / Tenasserim Moist Forests - Malaysia, Myanmar, Thailand</t>
  </si>
  <si>
    <t>South America</t>
  </si>
  <si>
    <t>The project will demonstrate practical methods of protected area management that effectively conserve biodiversity and protect the interests of local communities while supporting the consolidation of an enabling environment that will facilitate replication throughout the country. In order to achieve this objective, the project will produce three outcomes: (i) Policies, legislation and institutional systems are in place that allow for the wise selection and effective operation of protected areas that conserve globally significant biodiversity; (ii) Effective techniques for PA management and biodiversity conservation have been demonstrated at three sites totaling approximately 60,000 ha. and are available for replication, and; (iii) Sustainable use of natural resources in and around protected areas has been demonstrated through the development and implementation of a program for alternative sustainable livelihoods and community resource management.</t>
  </si>
  <si>
    <t>Syria</t>
  </si>
  <si>
    <t xml:space="preserve">4 reports on Project identification and progress.
2 brochures on project 3 sites.
18article at local newspaper.
                                                                                                                                                                                                                                                                                                                              </t>
  </si>
  <si>
    <t>www.pa-syria.com</t>
  </si>
  <si>
    <t>Rating of Progress Towards Meeting Development Objective (DO)</t>
  </si>
  <si>
    <t xml:space="preserve">Executing Agency (encouraged): </t>
  </si>
  <si>
    <t>Highly Satisfactory (HS)</t>
  </si>
  <si>
    <t>Satisfactory (S)</t>
  </si>
  <si>
    <t>Marginally Satisfactory (MS)</t>
  </si>
  <si>
    <t>Marginally Unsatisfactory (MU)</t>
  </si>
  <si>
    <t>Unsatisfactory (U)</t>
  </si>
  <si>
    <t>Highly Unsatisfactory (U)</t>
  </si>
  <si>
    <r>
      <t xml:space="preserve">Project is expected to achieve or exceed </t>
    </r>
    <r>
      <rPr>
        <b/>
        <sz val="11"/>
        <color indexed="8"/>
        <rFont val="Arial Narrow"/>
        <family val="2"/>
      </rPr>
      <t>all</t>
    </r>
    <r>
      <rPr>
        <sz val="11"/>
        <color indexed="8"/>
        <rFont val="Arial Narrow"/>
        <family val="2"/>
      </rPr>
      <t xml:space="preserve"> its major global environmental objectives, and yield substantial global environmental benefits, without major shortcomings. The project can be presented as “good practice”.</t>
    </r>
  </si>
  <si>
    <r>
      <t xml:space="preserve">Project is expected to achieve </t>
    </r>
    <r>
      <rPr>
        <b/>
        <sz val="11"/>
        <color indexed="8"/>
        <rFont val="Arial Narrow"/>
        <family val="2"/>
      </rPr>
      <t>most</t>
    </r>
    <r>
      <rPr>
        <sz val="11"/>
        <color indexed="8"/>
        <rFont val="Arial Narrow"/>
        <family val="2"/>
      </rPr>
      <t xml:space="preserve"> of its major global environmental objectives, and yield satisfactory global environmental benefits, with only minor shortcomings.</t>
    </r>
  </si>
  <si>
    <r>
      <t xml:space="preserve">Project is expected to achieve </t>
    </r>
    <r>
      <rPr>
        <b/>
        <sz val="11"/>
        <color indexed="8"/>
        <rFont val="Arial Narrow"/>
        <family val="2"/>
      </rPr>
      <t>most</t>
    </r>
    <r>
      <rPr>
        <sz val="11"/>
        <color indexed="8"/>
        <rFont val="Arial Narrow"/>
        <family val="2"/>
      </rPr>
      <t xml:space="preserve"> of its major relevant objectives </t>
    </r>
    <r>
      <rPr>
        <b/>
        <sz val="11"/>
        <color indexed="8"/>
        <rFont val="Arial Narrow"/>
        <family val="2"/>
      </rPr>
      <t>but</t>
    </r>
    <r>
      <rPr>
        <sz val="11"/>
        <color indexed="8"/>
        <rFont val="Arial Narrow"/>
        <family val="2"/>
      </rPr>
      <t xml:space="preserve"> with either significant shortcomings or modest overall relevance. Project is expected not to achieve some of its major global environmental objectives or yield some of the expected global environment benefits.</t>
    </r>
  </si>
  <si>
    <r>
      <t xml:space="preserve">Project is expected to achieve its major global environmental objectives with </t>
    </r>
    <r>
      <rPr>
        <b/>
        <sz val="11"/>
        <color indexed="8"/>
        <rFont val="Arial Narrow"/>
        <family val="2"/>
      </rPr>
      <t>major shortcomings</t>
    </r>
    <r>
      <rPr>
        <sz val="11"/>
        <color indexed="8"/>
        <rFont val="Arial Narrow"/>
        <family val="2"/>
      </rPr>
      <t xml:space="preserve"> or is expected to achieve only some of its major global environmental objectives.</t>
    </r>
  </si>
  <si>
    <r>
      <t xml:space="preserve">Project is expected </t>
    </r>
    <r>
      <rPr>
        <b/>
        <sz val="11"/>
        <color indexed="8"/>
        <rFont val="Arial Narrow"/>
        <family val="2"/>
      </rPr>
      <t>not</t>
    </r>
    <r>
      <rPr>
        <sz val="11"/>
        <color indexed="8"/>
        <rFont val="Arial Narrow"/>
        <family val="2"/>
      </rPr>
      <t xml:space="preserve"> to achieve most of its major global environment objectives or to yield any satisfactory global environmental benefits.</t>
    </r>
  </si>
  <si>
    <r>
      <t xml:space="preserve">The project has </t>
    </r>
    <r>
      <rPr>
        <b/>
        <sz val="11"/>
        <color indexed="8"/>
        <rFont val="Arial Narrow"/>
        <family val="2"/>
      </rPr>
      <t>failed</t>
    </r>
    <r>
      <rPr>
        <sz val="11"/>
        <color indexed="8"/>
        <rFont val="Arial Narrow"/>
        <family val="2"/>
      </rPr>
      <t xml:space="preserve"> to achieve, and is not expected to achieve, any of its major global environment objectives with no worthwhile benefits.</t>
    </r>
  </si>
  <si>
    <t>Rating Definitions</t>
  </si>
  <si>
    <t>Implementation Progress (IP)</t>
  </si>
  <si>
    <t>Rating of Implementation Progress (IP)</t>
  </si>
  <si>
    <t>Financial information:  cumulative from project start to June 30 2010</t>
  </si>
  <si>
    <t>Problem (100 words)</t>
  </si>
  <si>
    <t>Solution (100 words)</t>
  </si>
  <si>
    <t>Lessons Learned</t>
  </si>
  <si>
    <t>Please highlight below any lessons learned that are not address under good practice above. (200 words)</t>
  </si>
  <si>
    <t>Lesson learned from working with NGOs. (200 words)</t>
  </si>
  <si>
    <t xml:space="preserve"> If yes, please outline the activities with indigenous communities. (200 words)</t>
  </si>
  <si>
    <t xml:space="preserve">Government GEF OFP[5] (encouraged): </t>
  </si>
  <si>
    <t>[5] In the case of a project involving more than 1 country, it is suggested that for simplicity only the OFP (optional) and Country Office Programme Manager from the lead country sign-off.  If representatives from more than 1 country sign off, please add additional rows as necessary indicating the country name for each signature.</t>
  </si>
  <si>
    <t xml:space="preserve">Government GEF OFP[6] (encouraged): </t>
  </si>
  <si>
    <t>Cash Cofinancing – Partner Managed</t>
  </si>
  <si>
    <t>In-Kind Cofinancing</t>
  </si>
  <si>
    <t>Total Cofinancing</t>
  </si>
  <si>
    <t>IP</t>
  </si>
  <si>
    <t>Finance</t>
  </si>
  <si>
    <t>Procurement</t>
  </si>
  <si>
    <t>Please report any adjustments made to the project strategy, as reflected in the logical framework matrix, since the Project Document signature</t>
  </si>
  <si>
    <t>Cuba</t>
  </si>
  <si>
    <t>Good</t>
  </si>
  <si>
    <t>Total for Project 2009</t>
  </si>
  <si>
    <t>Slovakia</t>
  </si>
  <si>
    <t>Belgium</t>
  </si>
  <si>
    <t>Canada</t>
  </si>
  <si>
    <t>China</t>
  </si>
  <si>
    <t>Czech Republic</t>
  </si>
  <si>
    <t>Denmark</t>
  </si>
  <si>
    <t>Finland</t>
  </si>
  <si>
    <t>France</t>
  </si>
  <si>
    <t>Germany</t>
  </si>
  <si>
    <t>Greece</t>
  </si>
  <si>
    <t>India</t>
  </si>
  <si>
    <t>Ireland</t>
  </si>
  <si>
    <t>Italy</t>
  </si>
  <si>
    <t>Japan</t>
  </si>
  <si>
    <t>Korea</t>
  </si>
  <si>
    <t>Luxembourg</t>
  </si>
  <si>
    <t>Mexico</t>
  </si>
  <si>
    <t>Netherlands</t>
  </si>
  <si>
    <t>New Zealand</t>
  </si>
  <si>
    <t>Nigeria</t>
  </si>
  <si>
    <t>Norway</t>
  </si>
  <si>
    <t>Pakistan</t>
  </si>
  <si>
    <t>Portugual</t>
  </si>
  <si>
    <t>Slovenia</t>
  </si>
  <si>
    <t>South Africa</t>
  </si>
  <si>
    <t>Spain</t>
  </si>
  <si>
    <t>Sweden</t>
  </si>
  <si>
    <t>Switzerland</t>
  </si>
  <si>
    <t>Turkey</t>
  </si>
  <si>
    <t>United Kingdom</t>
  </si>
  <si>
    <t>United States</t>
  </si>
  <si>
    <t>MSP</t>
  </si>
  <si>
    <t xml:space="preserve">GEF Focal Area: </t>
  </si>
  <si>
    <t xml:space="preserve">GEF 2 / 3 Operational Programme: </t>
  </si>
  <si>
    <t>Month</t>
  </si>
  <si>
    <t>Day</t>
  </si>
  <si>
    <t>Year</t>
  </si>
  <si>
    <t>January</t>
  </si>
  <si>
    <t>February</t>
  </si>
  <si>
    <t>March</t>
  </si>
  <si>
    <t>April</t>
  </si>
  <si>
    <t>May</t>
  </si>
  <si>
    <t>June</t>
  </si>
  <si>
    <t>July</t>
  </si>
  <si>
    <t>August</t>
  </si>
  <si>
    <t>September</t>
  </si>
  <si>
    <t>October</t>
  </si>
  <si>
    <t>November</t>
  </si>
  <si>
    <t>December</t>
  </si>
  <si>
    <t>Countries</t>
  </si>
  <si>
    <t xml:space="preserve">Is this the Final/Terminal APR/PIR? Select one: </t>
  </si>
  <si>
    <t>Project Supervision:</t>
  </si>
  <si>
    <t xml:space="preserve">Project milestones and timeframe: </t>
  </si>
  <si>
    <t xml:space="preserve">Project Evaluation: </t>
  </si>
  <si>
    <t xml:space="preserve">Planned date of Final Evaluation: </t>
  </si>
  <si>
    <t xml:space="preserve">Planned date of Mid Term Evaluation: </t>
  </si>
  <si>
    <t xml:space="preserve">Overall Rating of the project in the evaluation by the project evaluator: </t>
  </si>
  <si>
    <t xml:space="preserve">Project documentation and information:  </t>
  </si>
  <si>
    <t>List documents/ reports/ brochures / articles that have been prepared about the project.</t>
  </si>
  <si>
    <t>List the Website address (URL) of project.</t>
  </si>
  <si>
    <t>National Project Manager/Coordinator</t>
  </si>
  <si>
    <t xml:space="preserve">Name: </t>
  </si>
  <si>
    <t xml:space="preserve">Email: </t>
  </si>
  <si>
    <t xml:space="preserve">Overall Rating of project implementation: </t>
  </si>
  <si>
    <t xml:space="preserve">Overall risk rating: </t>
  </si>
  <si>
    <t>Has the project strategy been adjusted?</t>
  </si>
  <si>
    <t xml:space="preserve">Number of critical risks: </t>
  </si>
  <si>
    <t xml:space="preserve">Revised Project Closing Date: </t>
  </si>
  <si>
    <t>HS</t>
  </si>
  <si>
    <t>S</t>
  </si>
  <si>
    <t>MS</t>
  </si>
  <si>
    <t>MU</t>
  </si>
  <si>
    <t>U</t>
  </si>
  <si>
    <t>HU</t>
  </si>
  <si>
    <t>HIGH</t>
  </si>
  <si>
    <t>(146) Lower Mississippi River - A Global Ecoregion - United States</t>
  </si>
  <si>
    <t>(147) Amazon River and Flooded Forests - Brazil, Colombia, Peru</t>
  </si>
  <si>
    <t>(148) Orinoco River and Flooded Forests - Brazil, Colombia, Venezuela</t>
  </si>
  <si>
    <t>(149) Yangtze River and Lakes - China</t>
  </si>
  <si>
    <t>Large River Headwaters</t>
  </si>
  <si>
    <t>List protected areas in the following order: established, gazetted as a result of the project, being gazetted as a result of the project (add rows as appropriate)</t>
  </si>
  <si>
    <t>Name of Protected Area</t>
  </si>
  <si>
    <t>Existing PA?</t>
  </si>
  <si>
    <t>Newly Gazetted?</t>
  </si>
  <si>
    <t>In the Process of Being Gazetted?</t>
  </si>
  <si>
    <t>Area
(Ha)</t>
  </si>
  <si>
    <t>Global/Local Designation?</t>
  </si>
  <si>
    <t>IUCN Management Category for each PA [8]</t>
  </si>
  <si>
    <t>I</t>
  </si>
  <si>
    <t>II</t>
  </si>
  <si>
    <t>III</t>
  </si>
  <si>
    <t>IV</t>
  </si>
  <si>
    <t>V</t>
  </si>
  <si>
    <t>VI</t>
  </si>
  <si>
    <t>Table 13.2.4. Project contribution to barrier removal [11]:</t>
  </si>
  <si>
    <t>Barrier type</t>
  </si>
  <si>
    <t>Type of interventions supported by the project</t>
  </si>
  <si>
    <t>Systemic level: country wide national/ regional and municipal policy and legal frameworks</t>
  </si>
  <si>
    <t xml:space="preserve">Does your project address systemic barriers? </t>
  </si>
  <si>
    <t xml:space="preserve">Has the project contributed to drafting/amending the Protected Area Law for the country? </t>
  </si>
  <si>
    <t>Has the project contributed to country ratifying relevant international conventions?</t>
  </si>
  <si>
    <t>Has the project contributed to drafting policies on PA financing?</t>
  </si>
  <si>
    <t>SUBSTANTIAL</t>
  </si>
  <si>
    <t>MODEST</t>
  </si>
  <si>
    <t>LOW</t>
  </si>
  <si>
    <t>Outcome 1</t>
  </si>
  <si>
    <t>Outcome 2</t>
  </si>
  <si>
    <t>Outcome 3</t>
  </si>
  <si>
    <t>Outcome 4</t>
  </si>
  <si>
    <t>Outcome 5</t>
  </si>
  <si>
    <t>Description of Indicator</t>
  </si>
  <si>
    <t>Target Level at end of project</t>
  </si>
  <si>
    <t>Level at 30 June 2009</t>
  </si>
  <si>
    <t xml:space="preserve">National Project Manager/Coordinator: </t>
  </si>
  <si>
    <t xml:space="preserve">Executing Agency (optional): </t>
  </si>
  <si>
    <t xml:space="preserve">UNDP Country Office: </t>
  </si>
  <si>
    <t xml:space="preserve">UNDP Regional Technical Advisor: </t>
  </si>
  <si>
    <t>Action to be Taken</t>
  </si>
  <si>
    <t>By Whom?</t>
  </si>
  <si>
    <t>By When?</t>
  </si>
  <si>
    <t>Basic Project Data</t>
  </si>
  <si>
    <t>Project Outcomes</t>
  </si>
  <si>
    <t>Key Outputs this reporting period</t>
  </si>
  <si>
    <t>Critical Risk Type</t>
  </si>
  <si>
    <t>Date Identified</t>
  </si>
  <si>
    <t>Risk Description</t>
  </si>
  <si>
    <t>Risk Management Response</t>
  </si>
  <si>
    <t>Risk</t>
  </si>
  <si>
    <t>Risk1</t>
  </si>
  <si>
    <t>Risk2</t>
  </si>
  <si>
    <t>Risk3</t>
  </si>
  <si>
    <t>Risk4</t>
  </si>
  <si>
    <t>Risk5</t>
  </si>
  <si>
    <t>Risk6</t>
  </si>
  <si>
    <t>Critical Risks</t>
  </si>
  <si>
    <t>Change Made to:</t>
  </si>
  <si>
    <t>Yes/No</t>
  </si>
  <si>
    <t>Algeria</t>
  </si>
  <si>
    <t>Argentina</t>
  </si>
  <si>
    <t>Armenia</t>
  </si>
  <si>
    <t>Bangladesh</t>
  </si>
  <si>
    <t>Belarus</t>
  </si>
  <si>
    <t>Belize</t>
  </si>
  <si>
    <t>Bhutan</t>
  </si>
  <si>
    <t>Botswana</t>
  </si>
  <si>
    <t>Brazil</t>
  </si>
  <si>
    <t>Bulgaria</t>
  </si>
  <si>
    <t>Cambodia</t>
  </si>
  <si>
    <t>Chad</t>
  </si>
  <si>
    <t>Chile</t>
  </si>
  <si>
    <t>Costa Rica</t>
  </si>
  <si>
    <t>Croatia</t>
  </si>
  <si>
    <t>Dominican Republic</t>
  </si>
  <si>
    <t>Ecuador</t>
  </si>
  <si>
    <t>Egypt</t>
  </si>
  <si>
    <t>Eritrea</t>
  </si>
  <si>
    <t>Georgia</t>
  </si>
  <si>
    <t>Ghana</t>
  </si>
  <si>
    <t>Guatemala</t>
  </si>
  <si>
    <t>Guinea</t>
  </si>
  <si>
    <t>Honduras</t>
  </si>
  <si>
    <t>Hungary</t>
  </si>
  <si>
    <t>Kazakhstan</t>
  </si>
  <si>
    <t>Kenya</t>
  </si>
  <si>
    <t>Latvia</t>
  </si>
  <si>
    <t>Lesotho</t>
  </si>
  <si>
    <t>Lithuania</t>
  </si>
  <si>
    <t>Madagascar</t>
  </si>
  <si>
    <t>Malawi</t>
  </si>
  <si>
    <t>Malaysia</t>
  </si>
  <si>
    <t>Maldives</t>
  </si>
  <si>
    <t>Mauritius</t>
  </si>
  <si>
    <t>Mongolia</t>
  </si>
  <si>
    <t>Morocco</t>
  </si>
  <si>
    <t>Namibia</t>
  </si>
  <si>
    <t>Nepal</t>
  </si>
  <si>
    <t>Nicaragua</t>
  </si>
  <si>
    <t>Paraguay</t>
  </si>
  <si>
    <t>Philippines</t>
  </si>
  <si>
    <t>Poland</t>
  </si>
  <si>
    <t>Romania</t>
  </si>
  <si>
    <t>Rwanda</t>
  </si>
  <si>
    <t>Tajikistan</t>
  </si>
  <si>
    <t>Thailand</t>
  </si>
  <si>
    <t>Turkmenistan</t>
  </si>
  <si>
    <t>Ukraine</t>
  </si>
  <si>
    <t>Uruguay</t>
  </si>
  <si>
    <t>Uzbekistan</t>
  </si>
  <si>
    <t>This section only needs to be completed if the project provides funds to any Financial Instruments such as: Trust Funds, Sinking Funds, Revolving Funds, Partial Credit Risk Guarantees, Microfinance services, Leasing or Insurance mechanisms.  If this project does not use any Additional Financial Instruments you do not need to complete this section</t>
  </si>
  <si>
    <t>Climate Change Mitigation</t>
  </si>
  <si>
    <t>International Waters</t>
  </si>
  <si>
    <t>Land Degradation</t>
  </si>
  <si>
    <t>POP</t>
  </si>
  <si>
    <t>GEF 4 Focal Areas</t>
  </si>
  <si>
    <t>Description</t>
  </si>
  <si>
    <t>Outcome 6</t>
  </si>
  <si>
    <t>RTA</t>
  </si>
  <si>
    <t>Country Office</t>
  </si>
  <si>
    <t>DO</t>
  </si>
  <si>
    <t>PR</t>
  </si>
  <si>
    <t>Is the NGO affiliated with an international NGO:</t>
  </si>
  <si>
    <t xml:space="preserve"> </t>
  </si>
  <si>
    <t>Private Sector</t>
  </si>
  <si>
    <t>www.unglobalcompact.org</t>
  </si>
  <si>
    <t>Cape Verde</t>
  </si>
  <si>
    <t>Outcome 7</t>
  </si>
  <si>
    <t>Outcome 8</t>
  </si>
  <si>
    <t>Outcome 9</t>
  </si>
  <si>
    <t>Outcome 10</t>
  </si>
  <si>
    <t>Peru</t>
  </si>
  <si>
    <t>FP</t>
  </si>
  <si>
    <t/>
  </si>
  <si>
    <t>Personnel</t>
  </si>
  <si>
    <t>contracted that come from these countries</t>
  </si>
  <si>
    <t>(US$)</t>
  </si>
  <si>
    <t>that are with groups based in these countries</t>
  </si>
  <si>
    <t>Equipment</t>
  </si>
  <si>
    <t>purchased outside of the project country from these countries</t>
  </si>
  <si>
    <t>with groups or individuals from these countries</t>
  </si>
  <si>
    <t>Total</t>
  </si>
  <si>
    <t xml:space="preserve">Sub-contracts </t>
  </si>
  <si>
    <t>Procurement Data</t>
  </si>
  <si>
    <t xml:space="preserve">Additional Financial Instruments used in the Project </t>
  </si>
  <si>
    <t>Financial Instrument</t>
  </si>
  <si>
    <t>Financial Institution Responsible for Management</t>
  </si>
  <si>
    <t>Basis for Selection of Financial Institution</t>
  </si>
  <si>
    <t>Name of Financial Instrument</t>
  </si>
  <si>
    <t>Source of Funds</t>
  </si>
  <si>
    <t>Funds Committed in Project Document</t>
  </si>
  <si>
    <t>Amount Disbursed to Date</t>
  </si>
  <si>
    <t>Issues or Comments</t>
  </si>
  <si>
    <t>End of Project Situation</t>
  </si>
  <si>
    <t>What is to happen to any funds remaining in the Financial Instrument at the end of the project?</t>
  </si>
  <si>
    <t>Good Practice in this reporting period</t>
  </si>
  <si>
    <t>Were any problems encountered?  If so, how were they addressed?</t>
  </si>
  <si>
    <t>Co-financing</t>
  </si>
  <si>
    <t>Co financing</t>
  </si>
  <si>
    <t>Type/Source</t>
  </si>
  <si>
    <t>Grant</t>
  </si>
  <si>
    <t>Credits</t>
  </si>
  <si>
    <t>Equity</t>
  </si>
  <si>
    <t>In-kind</t>
  </si>
  <si>
    <t>Other Types</t>
  </si>
  <si>
    <t>IA own</t>
  </si>
  <si>
    <t>Financing</t>
  </si>
  <si>
    <t>Mill US$</t>
  </si>
  <si>
    <t>Government</t>
  </si>
  <si>
    <t>Other Sources</t>
  </si>
  <si>
    <t>Disbursement</t>
  </si>
  <si>
    <t>Proposed</t>
  </si>
  <si>
    <t>(202) Chesapeake Bay - United States</t>
  </si>
  <si>
    <t>North Temperate Indo-Pacific</t>
  </si>
  <si>
    <t>(203) Yellow Sea - China, North Korea, South Korea</t>
  </si>
  <si>
    <t>(204) Okhotsk Sea - Japan, Russia</t>
  </si>
  <si>
    <t>Southern Ocean</t>
  </si>
  <si>
    <t>(205) Patagonian Southwest Atlantic - Argentina, Brazil, Chile, Uruguay</t>
  </si>
  <si>
    <t>(206) Southern Australian Marine - Australia</t>
  </si>
  <si>
    <t>(207) New Zealand Marine - New Zealand</t>
  </si>
  <si>
    <t>Temperate Upwelling</t>
  </si>
  <si>
    <t>(208) Californian Current - Canada, Mexico, United States</t>
  </si>
  <si>
    <t>South Temperate Atlantic</t>
  </si>
  <si>
    <t>(209) Benguela Current - Namibia, South Africa</t>
  </si>
  <si>
    <t>South Temperate Indo-Pacific</t>
  </si>
  <si>
    <t>(210) Humboldt Current - Chile, Ecuador, Peru</t>
  </si>
  <si>
    <t>(211) Agulhas Current - Mozambique, South Africa</t>
  </si>
  <si>
    <t>Tropical Upwelling</t>
  </si>
  <si>
    <t>Central Indo-Pacific</t>
  </si>
  <si>
    <t>227 - Biodiversity Conservation and Protected Area Management</t>
  </si>
  <si>
    <t>Has a completed co-financing table been uploaded to PIMS?</t>
  </si>
  <si>
    <t>If no, then the table below must be completed.</t>
  </si>
  <si>
    <t>Gender Relevance</t>
  </si>
  <si>
    <t xml:space="preserve">UNDP Success Stories </t>
  </si>
  <si>
    <t>Jan</t>
  </si>
  <si>
    <t>Feb</t>
  </si>
  <si>
    <t>Mar</t>
  </si>
  <si>
    <t>Apr</t>
  </si>
  <si>
    <t>Jun</t>
  </si>
  <si>
    <t>Jul</t>
  </si>
  <si>
    <t>Aug</t>
  </si>
  <si>
    <t>Sep</t>
  </si>
  <si>
    <t>Oct</t>
  </si>
  <si>
    <t>Nov</t>
  </si>
  <si>
    <t>Dec</t>
  </si>
  <si>
    <t>MU - Marginally Unsatisfactory</t>
  </si>
  <si>
    <t>U – Unsatisfactory</t>
  </si>
  <si>
    <t>HU – Highly Unsatisfactory</t>
  </si>
  <si>
    <t>Vanuatu</t>
  </si>
  <si>
    <t>Zambia</t>
  </si>
  <si>
    <t>Biodiversity</t>
  </si>
  <si>
    <t>Climate Change Adaptation</t>
  </si>
  <si>
    <t>Ecosystems Management</t>
  </si>
  <si>
    <t>Multiple Focal Area</t>
  </si>
  <si>
    <t>Key Indicators</t>
  </si>
  <si>
    <t>Viet Nam</t>
  </si>
  <si>
    <t>Jordan</t>
  </si>
  <si>
    <t>Zimbabwe</t>
  </si>
  <si>
    <t>Yes</t>
  </si>
  <si>
    <t>No</t>
  </si>
  <si>
    <t xml:space="preserve">Countries: </t>
  </si>
  <si>
    <t xml:space="preserve">Project Summary: </t>
  </si>
  <si>
    <t xml:space="preserve">Official Project Title: </t>
  </si>
  <si>
    <t xml:space="preserve">PIMS Number: </t>
  </si>
  <si>
    <t xml:space="preserve">Atlas Award Number: </t>
  </si>
  <si>
    <t xml:space="preserve">Atlas Project Number (s): </t>
  </si>
  <si>
    <t xml:space="preserve">Project Type:  </t>
  </si>
  <si>
    <t>Australia</t>
  </si>
  <si>
    <t>Austria</t>
  </si>
  <si>
    <t>Adjustments to Project Strategy</t>
  </si>
  <si>
    <t>Change</t>
  </si>
  <si>
    <t>Portugal</t>
  </si>
  <si>
    <t>Environmental</t>
  </si>
  <si>
    <t>Operational</t>
  </si>
  <si>
    <t>Regulatory</t>
  </si>
  <si>
    <t>Strategic</t>
  </si>
  <si>
    <t>Other</t>
  </si>
  <si>
    <t>Political</t>
  </si>
  <si>
    <t>Organizational</t>
  </si>
  <si>
    <t>External risks</t>
  </si>
  <si>
    <t>Security</t>
  </si>
  <si>
    <t>Kuwait</t>
  </si>
  <si>
    <t>Lebanon</t>
  </si>
  <si>
    <t>Tunisia</t>
  </si>
  <si>
    <t>Montenegro</t>
  </si>
  <si>
    <t>Kyrgyzstan</t>
  </si>
  <si>
    <t>Rating of Financial Instrument Performance</t>
  </si>
  <si>
    <t>Niger</t>
  </si>
  <si>
    <t>Senegal</t>
  </si>
  <si>
    <t>Seychelles</t>
  </si>
  <si>
    <t>Uganda</t>
  </si>
  <si>
    <t>Indonesia</t>
  </si>
  <si>
    <t>Mozambique</t>
  </si>
  <si>
    <t>Albania</t>
  </si>
  <si>
    <t>DORating</t>
  </si>
  <si>
    <t>IPRating</t>
  </si>
  <si>
    <t>Total numeric value</t>
  </si>
  <si>
    <t>Overall Rating</t>
  </si>
  <si>
    <t>Overall APR/PIR Objective and Implementation Rating</t>
  </si>
  <si>
    <t># Critical risks</t>
  </si>
  <si>
    <t>The Cantonal spatial plan finally includes also a biodiversity component. The project consultant (expert in spatial planning and biodiversity) made a review of the current spatial plan and contributed with expert sections. Segments of the materials have already been incorporated into the spatial planning document of the Canton, therefore ensuring biodiversity segment integration and inpact on mayor strategic document for the Cantonal governement.</t>
  </si>
  <si>
    <t>Capacity of municipal and cantonal officers and inspectors is strengthened through preparation of a study tour, material distribution and on the ground training on similar ecologically valued areas in Slovakia (raised awareness-survey results).</t>
  </si>
  <si>
    <t>Cluster of experts for spatial planning and mainstreaming biodiversity, within the project, have developed a  SWOT analysis for land use within Livanjsko Polje and for different development scenarios – the segments of the study are expected to have a contribution within the next steps of spatial plan preparation</t>
  </si>
  <si>
    <t>Maps for water protection zones have been developed within the project’s sub-contractors team for water-management issues. The maps are being reviewed by the ministry and project board at the moment and will make an essential contribution to the spatial plan and the cross-border water management agreement proposal</t>
  </si>
  <si>
    <t>The project inputs for integrating karst biodiversity concerns will be presented during the already advanced stage of preparation of the Spatial Plan, to be mostly taken into account when finalizing it, due to temporal discrepancy between the activities of the two projects/tasks. The risk will be mitigated by coordination and up-to-date information sharing with the C-10 in order to attempt to include the KARST findings either in the final stage of the preparation of the Spatial plan, or as annexes to the plan.  All project Outputs concerning the C-10 Spatial Plan will be used when preparing inputs for planning regulations and practices as well as part of Lessons learned activity. In addition, the findings will be distributed as a separate publication to be used as input for the preparation of spatial plans and practices  of other BiH Cantons.</t>
  </si>
  <si>
    <t>Upon consultations with local cantonal and municipal government representatives, and parallel capacities assessment, it was agreed to build capacities of existing human resources in municipality Tomsilavgrad by sets of adequate trainings and purchase of relevant equipment,  whereas employment of new staff on the municipal level is neccessary in municipalities Bosansko Grahovo and Livno. However, given that Cantonal inspectorate is established and environmental expertise is lacking – the project will try to support the employment of one cantonal environmental inspector or environmental advisor who will assist in environmental 
monitoring and provide guidance to all of the municipal environmental police officers in Canton in addition to his/hers other tasks. Concearning the bureaucratic procedures and potential that this aspect will not be achieved, the project will enhance the capacities of the existing employees, through relevant trainings and provision of adequate equipment.</t>
  </si>
  <si>
    <t>Currently, both Spatial Plan and the pilot site restoration plan are under development and will take in account integration of climate change concerns during the design and the implementation phase, respectively. Training program for  environmental/communal inspectors and staff will include lectures on the role of the climate change in karst/peatlands biodiversity protection.</t>
  </si>
  <si>
    <t>The project has planned to publish and promote a publication in the segment of biodiversity and gender within the project area and the country as a whole. Concerning that this might be first publication of this kind in the country, the project would make a significant step as best practice in addressing gender empowerment within environmental projects. The publication should be a compilation of different materials aimed at potentials; values and benefits females and minorities could have from valuable natural and biodiversity resources in the area. The emphasis would additionally be on the alternative livelihood opportunities, access to information and information dissemination. In this regards, an initial report has already been compiled: “Concrete Entry Points for Consideration and Integration of Gender Perspectives Within Livelihood Opportunities” which is an initial step in the planning process of the publication development, and training implementation on the subject.</t>
  </si>
  <si>
    <t>Concerning its initial phase, it could not yet be recommended as best practice. The project and the environment programme team of the CO will put many efforts into enhancing the gender component of the environment and energy projects. With reference to the planning and attention given to gender importance within the project, it is almost certain that the project will achieve high substantive value and outputs in terms of addressing gender relevance.</t>
  </si>
  <si>
    <t xml:space="preserve">At this moment project has extended the impact of these activities to 15 local stakeholders. This number will increase once the training for the communal environmental police is developed and implemented. </t>
  </si>
  <si>
    <t xml:space="preserve">Mining -  Project consultants are currently working on the devlopment of the guidelines for the eco - safe peat exploitation and code of conduct for the environmental inspectors with regards to the biodiversity conservation and protection, and will advocate for adoption of such guidelines on the municipal and cantonal level. </t>
  </si>
  <si>
    <t>Distribution and size of the Carex sledges share increases by 10% or shows the potential to further increase after project closure</t>
  </si>
  <si>
    <t>Population size of the indicator species:                                                      1. Great Bittern at Zdralovac Blato
2. Corncrake at 12x6 km in the northern part of Polje (peatland area monitored by ornithologists)</t>
  </si>
  <si>
    <t>Expert maps compiled delineating the geographic and physical boundaries of potentially damaging activities at Livno Polje (mining, water management, logging)</t>
  </si>
  <si>
    <t>A set of maps prepared by the project and submitted to the C10 Government as an addendum to the Spatial plan or as a basis set of documentation for future spatial planning activities</t>
  </si>
  <si>
    <t xml:space="preserve">Government </t>
  </si>
  <si>
    <t>NGO</t>
  </si>
  <si>
    <t xml:space="preserve">Private sector </t>
  </si>
  <si>
    <t>UNDP</t>
  </si>
  <si>
    <t>Government (parallel)</t>
  </si>
  <si>
    <t>Senad Oprašić</t>
  </si>
  <si>
    <t>senadoprasic@yahoo.com</t>
  </si>
  <si>
    <t xml:space="preserve"> 2-Apr-2009; 11-May-2009; 9-Jun-2009;13-July-2009;18-Nov-2009;4-Dec-2009;05-Jun-2010;21-Jun-2010
Work in this period was dedicated to ensure sustainability, working on trust building and capacity assessment of the local stakeholders such as Ministry of Environment, Ministry of Economy, Ministry of Agriculture, negotiations with the Spatial Plan developer, and the private company Finvest who holds 30yrs concession over project pilot site. Additionally, throughout later stages of the reporting period, the meetings were organized to introduce the results or the competitive tender procedure and subsequently present the findings and the spatial planning documents developed by the consulting companies. Moreover, staff participated at two Spatial Plan Advisory committee meetings thus increasing project visibility among the members and ensuring adequate representation of  documents submitted. UNDP CO representative chaired 2 Karst Project Board meetings in past period. 
</t>
  </si>
  <si>
    <t>igor Palandzic</t>
  </si>
  <si>
    <t>9  local officials including  - Minister of agriculture and his advisor, 2 Senior officers from the Ministry of the environment and 3 municipal advisors (Municipalities Livno and Tomislavgrad), Senior Officer from Federal ministry of tourisam and environment, Representative of Ministry of Agriculture of RS, representative of Ministry of Environment and spatial planning of Canton 10.</t>
  </si>
  <si>
    <t xml:space="preserve">1.  Great Bittern: 5 calling males singing male across the Blato 
2. Corncrake: 200 callers
</t>
  </si>
  <si>
    <t>0 Zero</t>
  </si>
  <si>
    <t xml:space="preserve">Date: 19.11.2009.   Local newspapers Dnevni list  – Environment protection is development perspective for Livanjsko polje
Date: 19.11.2009.  Local newspapers Večernji list - Protection and importance of Livanjsko polje discussed in Slovakia
Date: 05.06.2010. Local newspapers Oslobodjenje – Biodiversity – the More the Merrier
Date: 03.06.2010 Local newspapers Dnevni List – 30 awards given to most successful students
Web releases: http://www.flickr.com/photos/46920115@N03/sets/72157624230844718/
Date: 19.11.2009.   Local newspapers Dnevni list  – Environment protection is development perspective for Livanjsko polje
Date: 19.11.2009.  Local newspapers Večernji list - Protection and importance of Livanjsko polje discussed in Slovakia
Date: 05.06.2010. Local newspapers Oslobodjenje – Biodiversity – the More the Merrier
Date: 03.06.2010 Local newspapers Dnevni List – 30 awards given to most successful students
Web releases: http://www.flickr.com/photos/46920115@N03/sets/72157624230844718/
</t>
  </si>
  <si>
    <t>The risk will be mitigated by providing additional training and equipment for the existing inspectors and supporting staff, in this segment. In this way the existing capacities (with limited training and access to needed equipment) will be strengthened. Furthermore a potential to employ at least one staff (supporting the environmental inspectorate of the Canton) would be attempted, concerning the fact that the budget allocation of employment of CEP (based on current salaries) is very limited and not enough for even one employee.</t>
  </si>
  <si>
    <t>The indicated project closure date has been set for May 2011. However the project had a delay in start-up (the Project Document was signed in December 2008) and the project manager was hired in September 2009. Concearning four year project duration, the closing date of the project has been moved to November 2012.</t>
  </si>
  <si>
    <t>Change in project closure date and delay in start-up</t>
  </si>
  <si>
    <t>http://www.undp.ba/index.aspx?PID=21&amp;RID=78</t>
  </si>
  <si>
    <t>The complex bureaucratic procedures governing employment of civil servants, that is under responsibility of the federal Agency for civil service, in addition to the UNDP policy on the transfer of funds to the public institutions, hampered the employment of communal environmental police officers (CEPs) in three project municipalities.</t>
  </si>
  <si>
    <t>Please indicate total number of full-time project staff that are women:</t>
  </si>
  <si>
    <t>Please indicate total number of full-time project staff that are men:</t>
  </si>
  <si>
    <t>Please indicate total number of Project Board members that are women:</t>
  </si>
  <si>
    <t>Please indicate total number of project Board members that are men:</t>
  </si>
  <si>
    <t>If applicable, please indicate the number jobs created by the project that are held by women:</t>
  </si>
  <si>
    <t>If applicable, please indicate the number jobs created by the project that are held by men:</t>
  </si>
  <si>
    <t>BD-SP1-PA Financing</t>
  </si>
  <si>
    <t>BD-SP2-Marine PA</t>
  </si>
  <si>
    <t>BD-SP3-PA Networks</t>
  </si>
  <si>
    <t>BD-SP4-Policy</t>
  </si>
  <si>
    <t>BD-SP5-Markets</t>
  </si>
  <si>
    <t>BD-SP6-Biosafety</t>
  </si>
  <si>
    <t>BD-SP7-Invasive Alien Species(IAS)</t>
  </si>
  <si>
    <t>BD-SP8-BDS-Capacity Building</t>
  </si>
  <si>
    <t>CC-SP1-Building EE</t>
  </si>
  <si>
    <t>CC-SP2- Industrial EE</t>
  </si>
  <si>
    <t>CC-SP3-RE,CC-SP4-Biomass</t>
  </si>
  <si>
    <t>CC-SP5-Transport</t>
  </si>
  <si>
    <t>CC-SP6-LULUCF</t>
  </si>
  <si>
    <t>IW-SP1-Coastal Marine Fisheries</t>
  </si>
  <si>
    <t>IW-SP2-Nutrient Reduction</t>
  </si>
  <si>
    <t>IW-SP3-Freshwater Basins</t>
  </si>
  <si>
    <t>IW-SP4-Toxics/Ice</t>
  </si>
  <si>
    <t>LD-SP1-Agriculture</t>
  </si>
  <si>
    <t>LD-SP2- Forest</t>
  </si>
  <si>
    <t>LD-SP3-Innovation</t>
  </si>
  <si>
    <t>POPs-SP1-Capacity Building</t>
  </si>
  <si>
    <t>POPs-SP2-Investment</t>
  </si>
  <si>
    <t>POPs-SP3-Demonstration</t>
  </si>
  <si>
    <t>ODS - SPI"</t>
  </si>
  <si>
    <t>Cross cutting capacity building</t>
  </si>
  <si>
    <t xml:space="preserve">GEF-4 Focal Area Strategic Program: </t>
  </si>
  <si>
    <t xml:space="preserve">GEF-3 Focal Area Strategic Program: </t>
  </si>
  <si>
    <t>1: Arid &amp; semi-arid ecosystems</t>
  </si>
  <si>
    <t>2: Coastal, marine &amp; freshwater ecosystems</t>
  </si>
  <si>
    <t>3: Forest ecosystems</t>
  </si>
  <si>
    <t>4: Mountain ecosystems</t>
  </si>
  <si>
    <t>13: Conservation and Sustainable Use of Biological Diversity Important to Agriculture</t>
  </si>
  <si>
    <t>5: Removal of barriers to energy efficiency and energy conservation</t>
  </si>
  <si>
    <t>6: Promoting the adoption of renewable energy by removing barriers and reducing implementation costs</t>
  </si>
  <si>
    <t>7: Reducing the long-term costs of low greenhouse gas emitting energy technologies</t>
  </si>
  <si>
    <t>11:  Promoting environmentally sustainable transport</t>
  </si>
  <si>
    <t>8: Waterbody based operational program</t>
  </si>
  <si>
    <t>9: Integrated Land and Water multiple focal area</t>
  </si>
  <si>
    <t>10: Contaminants based operational program</t>
  </si>
  <si>
    <t>12: Integrated Ecosystem Management</t>
  </si>
  <si>
    <t>14: Persistent Organic Pollutants</t>
  </si>
  <si>
    <t>15: Sustainable Land Management</t>
  </si>
  <si>
    <t xml:space="preserve">Has a management response been prepared and uploaded with the MTE to PIMS/UNDP ERC? </t>
  </si>
  <si>
    <t>Since the rich countries consume far more resources than poor countries, some global environmental problems (such as climate change, loss of species diversity, or the depletion of global fisheries) can only be solved through partnerships between developed and developing countries.
The burden of external debt, unfair terms of trade for primary products, and predatory investment in natural resources sectors can greatly increase the pressure to overexploit environmental assets in developing countries. These too can only be relieved through partnerships that lead to debt relief, and fair trade and investment rules.</t>
  </si>
  <si>
    <t xml:space="preserve">Market changes such that they encourage more biodiversity friendly (conservation or sustainable use) practice?: Please list the market (e.g. orchard grown fruit), the incentive system (e.g. higher prices for certified biodiversity friendly fruit), the biodiversity, and how it is affected (e.g. fruit tree pollinators not killed by pesticides) </t>
  </si>
  <si>
    <t>Improvement of the markets or profitability for biodiversity or biodiversity based products: If yes, list the products (e.g. tourism) and the biodiversity (e.g. coral reefs) on which they are based.  Also comment on the implications for conservation and sustainable use.</t>
  </si>
  <si>
    <t>[1] Please consult the IUCN Red data Book: http://www.iucnredlist.org/</t>
  </si>
  <si>
    <t>[2] Details on these categories and on the global status of species can be found here:</t>
  </si>
  <si>
    <t>[3] The removal and storage of carbon from the atmosphere in carbon sinks (oceans, forests or soils) through physical or biological processes such as photosynthesis.</t>
  </si>
  <si>
    <t>Each indicator must be updated for this reporting period in the column “Level at 30 June 2010”. Numerical figures must be reported as cumulative from the project start. If there are no changes to report for a given indicator, then enter “N/A” or briefly explain the reason in that column.</t>
  </si>
  <si>
    <t>2010 Ratings and Comments must be entered by the National Project Manager/Coordinator, the UNDP CO and the UNDP RTA.  Ratings from the GEF Operational Focal Point and the Executing Agency where appropriate are encouraged.   See pop up box next to comment box for guidance.  For guidance in determining the appropriate DO rating, please see the definitions listed in the table at the bottom of this sheet.</t>
  </si>
  <si>
    <t>This table should only be completed by those projects with an overall MU, U or HU rating for DO.</t>
  </si>
  <si>
    <t>List maximum of four key outputs delivered this reporting period for each project outcome. The outputs listed here should not be cumulative; only report impacts achieved in this reporting period.</t>
  </si>
  <si>
    <t>Highly Unsatisfactory (HU)</t>
  </si>
  <si>
    <r>
      <t xml:space="preserve">The project was managed in </t>
    </r>
    <r>
      <rPr>
        <b/>
        <sz val="11"/>
        <color indexed="8"/>
        <rFont val="Arial Narrow"/>
        <family val="2"/>
      </rPr>
      <t>very</t>
    </r>
    <r>
      <rPr>
        <sz val="11"/>
        <color indexed="8"/>
        <rFont val="Arial Narrow"/>
        <family val="2"/>
      </rPr>
      <t xml:space="preserve"> effective and efficient manner in accordance with the workplan, schedule and budget.  The project can be presented as “good practice”.</t>
    </r>
  </si>
  <si>
    <r>
      <t xml:space="preserve">The project was managed in a </t>
    </r>
    <r>
      <rPr>
        <b/>
        <sz val="11"/>
        <color indexed="8"/>
        <rFont val="Arial Narrow"/>
        <family val="2"/>
      </rPr>
      <t>reasonably</t>
    </r>
    <r>
      <rPr>
        <sz val="11"/>
        <color indexed="8"/>
        <rFont val="Arial Narrow"/>
        <family val="2"/>
      </rPr>
      <t xml:space="preserve"> effective and efficient manner, largely in accordance with the workplan, schedule and budget.</t>
    </r>
  </si>
  <si>
    <r>
      <t xml:space="preserve">The project was managed in an </t>
    </r>
    <r>
      <rPr>
        <b/>
        <sz val="11"/>
        <color indexed="8"/>
        <rFont val="Arial Narrow"/>
        <family val="2"/>
      </rPr>
      <t>acceptable</t>
    </r>
    <r>
      <rPr>
        <sz val="11"/>
        <color indexed="8"/>
        <rFont val="Arial Narrow"/>
        <family val="2"/>
      </rPr>
      <t xml:space="preserve"> manner but not fully in accordance with the workplan, schedule and budget.</t>
    </r>
  </si>
  <si>
    <r>
      <t xml:space="preserve">The project was managed in a </t>
    </r>
    <r>
      <rPr>
        <b/>
        <sz val="11"/>
        <color indexed="8"/>
        <rFont val="Arial Narrow"/>
        <family val="2"/>
      </rPr>
      <t>marginally</t>
    </r>
    <r>
      <rPr>
        <sz val="11"/>
        <color indexed="8"/>
        <rFont val="Arial Narrow"/>
        <family val="2"/>
      </rPr>
      <t xml:space="preserve"> effective and responsive manner but not fully in accordance with the workplan, schedule and budget.</t>
    </r>
  </si>
  <si>
    <r>
      <t xml:space="preserve">The project was managed in a </t>
    </r>
    <r>
      <rPr>
        <b/>
        <sz val="11"/>
        <color indexed="8"/>
        <rFont val="Arial Narrow"/>
        <family val="2"/>
      </rPr>
      <t>less than</t>
    </r>
    <r>
      <rPr>
        <sz val="11"/>
        <color indexed="8"/>
        <rFont val="Arial Narrow"/>
        <family val="2"/>
      </rPr>
      <t xml:space="preserve"> effective manner due to internal or external factors and not in accordance with the workplan, schedule and budget.</t>
    </r>
  </si>
  <si>
    <r>
      <t xml:space="preserve">The project was managed in an </t>
    </r>
    <r>
      <rPr>
        <b/>
        <sz val="11"/>
        <color indexed="8"/>
        <rFont val="Arial Narrow"/>
        <family val="2"/>
      </rPr>
      <t>ineffective</t>
    </r>
    <r>
      <rPr>
        <sz val="11"/>
        <color indexed="8"/>
        <rFont val="Arial Narrow"/>
        <family val="2"/>
      </rPr>
      <t xml:space="preserve"> manner particularly due to internal factors and clearly not in accordance with the workplan, schedule and budget.</t>
    </r>
  </si>
  <si>
    <r>
      <t xml:space="preserve">4. Section-specific guidance: </t>
    </r>
    <r>
      <rPr>
        <sz val="11"/>
        <color indexed="8"/>
        <rFont val="Arial Narrow"/>
        <family val="2"/>
      </rPr>
      <t>Section-specific guidance appears on some sheets, either in pop-up boxes or in red text at the beginning of a given sheet. Clarification is also provided in footnotes.</t>
    </r>
  </si>
  <si>
    <t xml:space="preserve">GEF-3 Focal Area Operational Program: </t>
  </si>
  <si>
    <t xml:space="preserve">Has a management response been prepared and uploaded with the FE to PIMS/UNDP ERC? </t>
  </si>
  <si>
    <t>Mid-term and Final Evaluations</t>
  </si>
  <si>
    <t>All projects that underwent mid-term or terminal evaluations during this reporting period must complete this section.</t>
  </si>
  <si>
    <t>All projects that completed an MTE of FE in the reporting period must submit this table either here or by uploading a completed table to PIMS.</t>
  </si>
  <si>
    <t>F59</t>
  </si>
  <si>
    <t>E60</t>
  </si>
  <si>
    <t>F60</t>
  </si>
  <si>
    <t>D63</t>
  </si>
  <si>
    <t>E64</t>
  </si>
  <si>
    <t>D65</t>
  </si>
  <si>
    <t>E66</t>
  </si>
  <si>
    <t>D70</t>
  </si>
  <si>
    <t>E70</t>
  </si>
  <si>
    <t>D71</t>
  </si>
  <si>
    <t>E71</t>
  </si>
  <si>
    <t>D72</t>
  </si>
  <si>
    <t>E72</t>
  </si>
  <si>
    <t>D74</t>
  </si>
  <si>
    <t>E74</t>
  </si>
  <si>
    <t>D75</t>
  </si>
  <si>
    <t>E75</t>
  </si>
  <si>
    <t>D76</t>
  </si>
  <si>
    <t>E76</t>
  </si>
  <si>
    <t>D78</t>
  </si>
  <si>
    <t>E78</t>
  </si>
  <si>
    <t>D79</t>
  </si>
  <si>
    <t>E79</t>
  </si>
  <si>
    <t>D80</t>
  </si>
  <si>
    <t>E80</t>
  </si>
  <si>
    <t>C14</t>
  </si>
  <si>
    <t>D14</t>
  </si>
  <si>
    <t>C16</t>
  </si>
  <si>
    <t>D16</t>
  </si>
  <si>
    <t>C17</t>
  </si>
  <si>
    <t>D17</t>
  </si>
  <si>
    <t>C19</t>
  </si>
  <si>
    <t>D19</t>
  </si>
  <si>
    <t>C20</t>
  </si>
  <si>
    <t>C21</t>
  </si>
  <si>
    <t>C22</t>
  </si>
  <si>
    <t>C25</t>
  </si>
  <si>
    <t>D25</t>
  </si>
  <si>
    <t>C26</t>
  </si>
  <si>
    <t>D26</t>
  </si>
  <si>
    <t>C27</t>
  </si>
  <si>
    <t>C28</t>
  </si>
  <si>
    <t>C30</t>
  </si>
  <si>
    <t>General Comment (500 words)</t>
  </si>
  <si>
    <t>C31</t>
  </si>
  <si>
    <t>B33</t>
  </si>
  <si>
    <t>C33</t>
  </si>
  <si>
    <t>B34</t>
  </si>
  <si>
    <t>C34</t>
  </si>
  <si>
    <t>B35</t>
  </si>
  <si>
    <t>C35</t>
  </si>
  <si>
    <t>Date</t>
  </si>
  <si>
    <t>UNDP CO</t>
  </si>
  <si>
    <t>C12</t>
  </si>
  <si>
    <t>C13</t>
  </si>
  <si>
    <t>C15</t>
  </si>
  <si>
    <t>C18</t>
  </si>
  <si>
    <t>B21</t>
  </si>
  <si>
    <t>B22</t>
  </si>
  <si>
    <t>B23</t>
  </si>
  <si>
    <t>C23</t>
  </si>
  <si>
    <t>B14</t>
  </si>
  <si>
    <t>All DO data</t>
  </si>
  <si>
    <t>D436</t>
  </si>
  <si>
    <t>C14:H434</t>
  </si>
  <si>
    <t>All</t>
  </si>
  <si>
    <t>All DORating data</t>
  </si>
  <si>
    <t>D14:G18</t>
  </si>
  <si>
    <t>DOActionPlan</t>
  </si>
  <si>
    <t>C14:D19</t>
  </si>
  <si>
    <t>All DOActionPlan data</t>
  </si>
  <si>
    <t>E14:E19</t>
  </si>
  <si>
    <t>All DOActionPlan data dates</t>
  </si>
  <si>
    <t>All IP data</t>
  </si>
  <si>
    <t>C248</t>
  </si>
  <si>
    <t>D14:D253</t>
  </si>
  <si>
    <t>IPActionPlan</t>
  </si>
  <si>
    <t>All IPActionPlan data</t>
  </si>
  <si>
    <t>All IPActionPlan dates</t>
  </si>
  <si>
    <t>CriticalRisk</t>
  </si>
  <si>
    <t>C14:F20</t>
  </si>
  <si>
    <t>All Risk data</t>
  </si>
  <si>
    <t>Adjustments</t>
  </si>
  <si>
    <t>E13</t>
  </si>
  <si>
    <t>E14</t>
  </si>
  <si>
    <t>E17:F19</t>
  </si>
  <si>
    <t>Adjustments data</t>
  </si>
  <si>
    <t>E27:G29</t>
  </si>
  <si>
    <t>All Finance data</t>
  </si>
  <si>
    <t>Finance Comment</t>
  </si>
  <si>
    <t>E17</t>
  </si>
  <si>
    <t>F17:J49</t>
  </si>
  <si>
    <t>All Procurement data</t>
  </si>
  <si>
    <t>AddFin</t>
  </si>
  <si>
    <t>C15:J18</t>
  </si>
  <si>
    <t>All AddFin data</t>
  </si>
  <si>
    <t>E24:J28</t>
  </si>
  <si>
    <t>C34:F39</t>
  </si>
  <si>
    <t>B43</t>
  </si>
  <si>
    <t>D46</t>
  </si>
  <si>
    <t>AddFin Comment</t>
  </si>
  <si>
    <t>D17:E26</t>
  </si>
  <si>
    <t>Good practice</t>
  </si>
  <si>
    <t>Comment</t>
  </si>
  <si>
    <t>F15</t>
  </si>
  <si>
    <t>G15</t>
  </si>
  <si>
    <t>F16</t>
  </si>
  <si>
    <t>H16</t>
  </si>
  <si>
    <t>F17</t>
  </si>
  <si>
    <t>G17</t>
  </si>
  <si>
    <t>F18</t>
  </si>
  <si>
    <t>H18</t>
  </si>
  <si>
    <t>F20</t>
  </si>
  <si>
    <t>H20</t>
  </si>
  <si>
    <t>F22</t>
  </si>
  <si>
    <t>H22</t>
  </si>
  <si>
    <t>G28</t>
  </si>
  <si>
    <t>F29</t>
  </si>
  <si>
    <t>H29</t>
  </si>
  <si>
    <t>F30</t>
  </si>
  <si>
    <t>H31</t>
  </si>
  <si>
    <t>F33</t>
  </si>
  <si>
    <t>H33</t>
  </si>
  <si>
    <t>G39</t>
  </si>
  <si>
    <t>H40</t>
  </si>
  <si>
    <t>H42</t>
  </si>
  <si>
    <t>H44</t>
  </si>
  <si>
    <t>Evaluation</t>
  </si>
  <si>
    <t>F13</t>
  </si>
  <si>
    <t>G13</t>
  </si>
  <si>
    <t>F21</t>
  </si>
  <si>
    <t>G21</t>
  </si>
  <si>
    <t>C24</t>
  </si>
  <si>
    <t>All Co-Fin data</t>
  </si>
  <si>
    <t>D28:M35</t>
  </si>
  <si>
    <t>Gender</t>
  </si>
  <si>
    <t>E15</t>
  </si>
  <si>
    <t>B10</t>
  </si>
  <si>
    <t>B28</t>
  </si>
  <si>
    <t xml:space="preserve">Results Oriented Annual Report (ROAR)  </t>
  </si>
  <si>
    <t>Overview of Development Trends</t>
  </si>
  <si>
    <t>Major results that culminated in 2010</t>
  </si>
  <si>
    <t>South South Solution</t>
  </si>
  <si>
    <t>Overall Lessons Learned</t>
  </si>
  <si>
    <t>Institutional Results on Gender Equality</t>
  </si>
  <si>
    <r>
      <t xml:space="preserve">
Please note that completing this APR/PIR is a </t>
    </r>
    <r>
      <rPr>
        <b/>
        <sz val="11"/>
        <color indexed="8"/>
        <rFont val="Arial Narrow"/>
        <family val="2"/>
      </rPr>
      <t>mandatory requirement</t>
    </r>
    <r>
      <rPr>
        <sz val="11"/>
        <color indexed="8"/>
        <rFont val="Arial Narrow"/>
        <family val="2"/>
      </rPr>
      <t xml:space="preserve"> of the donor the Global Environment Facility (GEF).   The GEF Secretariat is </t>
    </r>
    <r>
      <rPr>
        <b/>
        <sz val="11"/>
        <color indexed="8"/>
        <rFont val="Arial Narrow"/>
        <family val="2"/>
      </rPr>
      <t>very closely tracking the timely submission</t>
    </r>
    <r>
      <rPr>
        <sz val="11"/>
        <color indexed="8"/>
        <rFont val="Arial Narrow"/>
        <family val="2"/>
      </rPr>
      <t xml:space="preserve"> of the APP/PIRs and as such we strongly suggest that all efforts are made to meet the submission deadline.   Please also note that UNDP is required to aggregate all the APR/PIR key data into one excel file and for this to be submitted on time we need all the APR/PIRs to be submitted on time.  Please check with the RTA and/or the RCU for this project for these deadlines.
In addition, any </t>
    </r>
    <r>
      <rPr>
        <b/>
        <sz val="11"/>
        <color indexed="8"/>
        <rFont val="Arial Narrow"/>
        <family val="2"/>
      </rPr>
      <t>mid-term reviews</t>
    </r>
    <r>
      <rPr>
        <sz val="11"/>
        <color indexed="8"/>
        <rFont val="Arial Narrow"/>
        <family val="2"/>
      </rPr>
      <t xml:space="preserve"> and </t>
    </r>
    <r>
      <rPr>
        <b/>
        <sz val="11"/>
        <color indexed="8"/>
        <rFont val="Arial Narrow"/>
        <family val="2"/>
      </rPr>
      <t>terminal evaluations</t>
    </r>
    <r>
      <rPr>
        <sz val="11"/>
        <color indexed="8"/>
        <rFont val="Arial Narrow"/>
        <family val="2"/>
      </rPr>
      <t xml:space="preserve"> completed this reporting period, along with the relevant </t>
    </r>
    <r>
      <rPr>
        <b/>
        <sz val="11"/>
        <color indexed="8"/>
        <rFont val="Arial Narrow"/>
        <family val="2"/>
      </rPr>
      <t>GEF Tracking Tool</t>
    </r>
    <r>
      <rPr>
        <sz val="11"/>
        <color indexed="8"/>
        <rFont val="Arial Narrow"/>
        <family val="2"/>
      </rPr>
      <t>, are also required by GEF and should be transmitted to the appropriate RCU.  Please upload the ATLAS risk tab to PIMS. Please ensure this material is also transmitted to the appropriate RCU.
We would like to thank you for taking the time to complete this APR/PIR.</t>
    </r>
  </si>
  <si>
    <r>
      <t xml:space="preserve">Please note the following general guidance and take note that that some sections of this report have changed from last year.
</t>
    </r>
    <r>
      <rPr>
        <b/>
        <sz val="11"/>
        <color indexed="8"/>
        <rFont val="Arial Narrow"/>
        <family val="2"/>
      </rPr>
      <t>1. Cumulative and annual results:</t>
    </r>
    <r>
      <rPr>
        <sz val="11"/>
        <color indexed="8"/>
        <rFont val="Arial Narrow"/>
        <family val="2"/>
      </rPr>
      <t xml:space="preserve">  In general, the APR/PIR addresses cumulative progress toward results.  However, and where indicated, annual progress is requested – notably under implementation progress (in tab “IP”).
</t>
    </r>
    <r>
      <rPr>
        <b/>
        <sz val="11"/>
        <color indexed="8"/>
        <rFont val="Arial Narrow"/>
        <family val="2"/>
      </rPr>
      <t xml:space="preserve">2. Comments: </t>
    </r>
    <r>
      <rPr>
        <sz val="11"/>
        <color indexed="8"/>
        <rFont val="Arial Narrow"/>
        <family val="2"/>
      </rPr>
      <t xml:space="preserve"> Please follow the word count indicated by the comment box to estimate the required text length because the size of the box as it initially appears on your screen does not relate to the required text length.  The comment box will increase in size as you enter text until the word count is reached.
</t>
    </r>
    <r>
      <rPr>
        <b/>
        <sz val="11"/>
        <color indexed="8"/>
        <rFont val="Arial Narrow"/>
        <family val="2"/>
      </rPr>
      <t>3. Additional guidance is available from your RTA or the appropriate RCU:</t>
    </r>
    <r>
      <rPr>
        <sz val="11"/>
        <color indexed="8"/>
        <rFont val="Arial Narrow"/>
        <family val="2"/>
      </rPr>
      <t xml:space="preserve">
a. Powerpoint presentation on how to use this excel template.  
b. Guidance on completing the impact indicators for International Waters and Climate Change Mitigation.
</t>
    </r>
    <r>
      <rPr>
        <b/>
        <sz val="11"/>
        <color indexed="8"/>
        <rFont val="Arial Narrow"/>
        <family val="2"/>
      </rPr>
      <t/>
    </r>
  </si>
  <si>
    <t>Please highlight collaboration with the Small Grants Programme (SGP) if relevant (200 words)</t>
  </si>
  <si>
    <t xml:space="preserve">This barrier relates to gaps in the PA governance system. Highly centralised PA administration tends to cause a disconnect between management and needs on the ground. Institutional arrangements for PA governance may be complex with overlapping mandates between different institutions. These complexities impede the definition of clear goals and standards, increase costs and reduce efficiencies. Weak governance can impede successful partnerships, which may be essential to plug existing institutional capacity deficits. Achieving effective management of protected areas requires adopting appropriate management objectives and governance systems, adequate and appropriate resourcing and the timely implementation of appropriate management strategies and processes. The degree to which protected areas meet conservation objectives, contribute to the well-being of society and achieve broad social, economic and environmental goals is closely related to the quality of their governance. </t>
  </si>
  <si>
    <t>There may be limited capacity amongst PA managers to perform basic PA functions, from planning, to book-keeping and reporting to field surveys, social outreach, boundary demarcation and enforcement. Staff competencies and profile assessments indicate that there are significant deficiencies with regard to limited financial and planning skills at site level and capacities for conflict resolution and community participation.</t>
  </si>
  <si>
    <t>Welcome to the 2010 APR/PIR.  This is the annual opportunity to check whether individual projects will meet their intended objective and outcomes. For projects that might not meet these results, this report also provides the opportunity to adjust strategies, so that the projects will achieve their objective.  This is our collective opportunity to document and demonstrate that we are achieving results.  
The APR/PIR is used by GEF and UNDP to:
o Identify issues, track and benchmark progress;
o Provide those involved with the project with the information needed to practice adaptive management to support the delivery of results;
o Communicate progress both internally and externally.</t>
  </si>
  <si>
    <r>
      <t xml:space="preserve">• </t>
    </r>
    <r>
      <rPr>
        <b/>
        <sz val="11"/>
        <color indexed="8"/>
        <rFont val="Arial Narrow"/>
        <family val="2"/>
      </rPr>
      <t xml:space="preserve">5. Reports: </t>
    </r>
    <r>
      <rPr>
        <sz val="11"/>
        <color indexed="8"/>
        <rFont val="Arial Narrow"/>
        <family val="2"/>
      </rPr>
      <t>After entering data to this APR/PIR template is completed, you can click one of the following buttons to create reports in Microsoft Word format:
a. UNDP Success Stories
b. UNDP ROAR
c. APR/PIR Report</t>
    </r>
  </si>
  <si>
    <t>Note: all provided information should be cumulative.
This sheet should only be completed by projects that primarily focus on mainstreaming; secondary PA impacts can be entered in Table 13.3.2 at the bottom of this sheet – not in sheet Mainstream.</t>
  </si>
  <si>
    <t>Note: all provided information should be cumulative.
This sheet should only be completed by projects that primarily focus on PAs; secondary mainstreaming impacts can be entered in Table 13.2.5 at the bottom of this sheet – not in sheet Mainstream.</t>
  </si>
  <si>
    <r>
      <t xml:space="preserve">DO NOT complete this section for projects or project components executed by UNOPs.  Only report values when they are US$2,000 or more.  Please enter project expenditures accumulated from project start up to 30 June 2010. Please do not leave any blank entries. If a particular field is not applicable, please indicate so by marking it as N/A. 
</t>
    </r>
    <r>
      <rPr>
        <b/>
        <sz val="11"/>
        <color indexed="16"/>
        <rFont val="Arial Narrow"/>
        <family val="2"/>
      </rPr>
      <t xml:space="preserve">All figures must be cumulative from project start. 
</t>
    </r>
    <r>
      <rPr>
        <sz val="11"/>
        <color indexed="16"/>
        <rFont val="Arial Narrow"/>
        <family val="2"/>
      </rPr>
      <t>Totals will be automatically calculated by the template.</t>
    </r>
  </si>
  <si>
    <t>Please present all financial values in US$ million.  Note that certain sections below must  match the project document.  Please do not leave any blank entries. If a particular field is not applicable, please indicate so by marking it as N/A.
Totals will be automatically calculated by the template. Values for row “Total for Project 2009” will be automatically taken from the project’s PIR from last year; enter “N/A” if this is the project’s first PIR.</t>
  </si>
  <si>
    <t>[7] Any changes to Objective or Outcomes must be cleared by the RTA and sent to GEFSEC for GEF CEO approval. Do not include objective/outcome changes that are pending RTA approval.</t>
  </si>
  <si>
    <t>If yes, please explain. (800 words)</t>
  </si>
  <si>
    <r>
      <t>General Comment</t>
    </r>
    <r>
      <rPr>
        <sz val="11"/>
        <color indexed="8"/>
        <rFont val="Arial Narrow"/>
        <family val="2"/>
      </rPr>
      <t xml:space="preserve"> (1200 words)</t>
    </r>
  </si>
  <si>
    <t xml:space="preserve">Please highlight specific examples of South-South cooperation </t>
  </si>
  <si>
    <t>undertaken this reporting period. (200 words)</t>
  </si>
  <si>
    <t>Has the project completed a mid-term evaluation in this reporting period?</t>
  </si>
  <si>
    <t xml:space="preserve">           If yes, please summarize the actions taken to address the recommendations provided in the MTE? (1000 words)</t>
  </si>
  <si>
    <t>Has the project completed a final evaluation in this reporting period?</t>
  </si>
  <si>
    <t xml:space="preserve">                    If yes, please summarize the actions taken to address the recommendations provided in the FE? (1000 words)</t>
  </si>
  <si>
    <t>For all projects, whether implemented by the NGO or not, outline the value added contribution NGO have made to achieving the results of the project. (200 words only)</t>
  </si>
  <si>
    <t>Lesson learned from working with private sector. (200 words)</t>
  </si>
  <si>
    <t>Please explain how this project has been better able to achieve its environmental objective by addressing the differences in the roles and needs of women and men.  If the project has had other impacts related to gender, please include these as well. (200 words)</t>
  </si>
  <si>
    <t>Do you recommend this project as best practice in addressing gender equality and empowerment in environment or energy projects?</t>
  </si>
  <si>
    <t>If yes, why? (200 words)</t>
  </si>
  <si>
    <t>If you have any comments to clarify these quantifiable indicators, please note them here:  (200 words)</t>
  </si>
  <si>
    <t>(57) Tumbesian-Andean Valleys Dry Forests - Colombia, Ecuador, Peru</t>
  </si>
  <si>
    <t>(58) Chiquitano Dry Forests - Bolivia, Brazil</t>
  </si>
  <si>
    <t>(59) Atlantic Dry Forests - Brazil</t>
  </si>
  <si>
    <t>(60) Hawaii's Dry Forests - Hawaii (United States)</t>
  </si>
  <si>
    <t>III. Tropical and Suptropical Coniferous Forests</t>
  </si>
  <si>
    <t>Nearctic</t>
  </si>
  <si>
    <t>(61) Sierra Madre Oriental and Occidental Pine-Oak Forests - Mexico, United States</t>
  </si>
  <si>
    <t>(62) Greater Antillean Pine Forests - Cuba, Dominican Republic, Haiti</t>
  </si>
  <si>
    <t>(63) Mesoamerican Pine-Oak Forests - El Salvador, Guatemala, Honduras, Mexico, Nicaragua</t>
  </si>
  <si>
    <t>IV. Temperate Broadleaf and Mixed Forests</t>
  </si>
  <si>
    <t>(64) Eastern Australia Temperate Forests - Australia</t>
  </si>
  <si>
    <t>(65) Tasmanian Temperate Rain Forests - Australia</t>
  </si>
  <si>
    <t>(66) New Zealand Temperate Forests - New Zealand</t>
  </si>
  <si>
    <t>(67) Eastern Himalayan Broadleaf and Conifer Forests - Bhutan, China, India, Myanmar, Nepal</t>
  </si>
  <si>
    <t>(68) Western Himalayan Temperate Forests - Afghanistan, India, Nepal, Pakistan</t>
  </si>
  <si>
    <t>(69) Appalachian and Mixed Mesophytic Forests - United States</t>
  </si>
  <si>
    <t>Palearctic</t>
  </si>
  <si>
    <t>(70) Southwest China Temperate Forests - China</t>
  </si>
  <si>
    <t>(71) Russian Far East Temperate Forests - Russia</t>
  </si>
  <si>
    <t>V. Temperate Coniferous Forests</t>
  </si>
  <si>
    <t>(72) Pacific Temperate Rainforests - Canada, United States</t>
  </si>
  <si>
    <t>(73) Klamath-Siskiyou Coniferous Forests - United States</t>
  </si>
  <si>
    <t>(74) Sierra Nevada Coniferous Forests - United States</t>
  </si>
  <si>
    <t>(75) Southeastern Coniferous and Broadleaf Forests - United States</t>
  </si>
  <si>
    <t>(76) Valdivian Temperate Rainforests / Juan Fernandez Islands - Argentina, Chile</t>
  </si>
  <si>
    <t>(77) European-Mediterranean Montane Mixed Forests - Albania, Algeria, Andorra, Austria, Bosnia and Herzegovina, Bulgaria, Croatia, Czech Republic, France, Germany, Greece, Italy, Liechtenstein, Macedonia, Morocco, Poland, Romania, Russia, Slovakia, Sloven</t>
  </si>
  <si>
    <t>(78) Caucasus-Anatolian-Hyrcanian Temperate Forests - Armenia, Azerbaijan, Bulgaria, Georgia, Iran, Russia, Turkey, Turkmenistan</t>
  </si>
  <si>
    <t>(79) Altai-Sayan Montane Forests - China, Kazakstan, Mongolia, Russia</t>
  </si>
  <si>
    <t>(80) Hengduan Shan Coniferous Forests - China</t>
  </si>
  <si>
    <t>VI. Boreal Forests / Taiga</t>
  </si>
  <si>
    <t>(81) Muskwa / Slave Lake Boreal Forests - Canada</t>
  </si>
  <si>
    <t>(82) Canadian Boreal Forests - Canada</t>
  </si>
  <si>
    <t>(83) Ural Mountains Taiga - Russia</t>
  </si>
  <si>
    <t>(84) Eastern Siberian Taiga - Russia</t>
  </si>
  <si>
    <t>(85) Kamchatka Taiga &amp; Grasslands - A Global Ecoregion - Russia</t>
  </si>
  <si>
    <t>VII. Tropical and Subtropical Grasslands, Savannas and Shrublands</t>
  </si>
  <si>
    <t>(86) Horn of Africa Acacia Savannas - Eritrea, Ethiopia, Kenya, Somalia, Sudan</t>
  </si>
  <si>
    <t>(87) East African Acacia Savannas - Ethiopia, Kenya, Sudan, Tanzania, Uganda</t>
  </si>
  <si>
    <t>(88) Central and Eastern Miombo Woodlands - Angola, Botswana, Burundi, Democratic Republic of Congo, Malawi, Mozambique, Namibia, Tanzania, Zambia, Zimbabwe</t>
  </si>
  <si>
    <t>(89) Sudanian Savannas - Cameroon, Central African Republic, Chad, Nigeria, Democratic Republic of Congo, Eritrea, Ethiopia, Kenya, Sudan, Uganda</t>
  </si>
  <si>
    <t>(90) Northern Australia and Trans-Fly Savannas - Australia, Indonesia, Papua New Guinea</t>
  </si>
  <si>
    <t>(91) Terai-Duar Savannas and Grasslands - Bangladesh, Bhutan, India, Nepal</t>
  </si>
  <si>
    <t>(92) Llanos Savannas - Colombia, Venezuela</t>
  </si>
  <si>
    <t>(93) Cerrado Woodlands and Savannas - Bolivia, Brazil, Paraguay</t>
  </si>
  <si>
    <t>VIII. Temperate Grasslands, Savannas and Shrublands</t>
  </si>
  <si>
    <t>(94) Northern Prairie - Canada, United States</t>
  </si>
  <si>
    <t>(95) Patagonian Steppe - Argentina, Chile</t>
  </si>
  <si>
    <t>(96) Daurian Steppe - China, Mongolia, Russia</t>
  </si>
  <si>
    <t>IX. Flooded Grasslands and Savannas</t>
  </si>
  <si>
    <t>(97) Sudd-Sahelian Flooded Grasslands and Savannas - Cameroon, Chad, Ethiopia, Mali, Niger, Nigeria, Sudan, Uganda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</si>
</sst>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 mmm\ yyyy"/>
    <numFmt numFmtId="165" formatCode="&quot;$&quot;#,##0"/>
    <numFmt numFmtId="166" formatCode="dd\-mmm\-yyyy"/>
  </numFmts>
  <fonts count="52" x14ac:knownFonts="1">
    <font>
      <sz val="11"/>
      <color theme="1"/>
      <name val="Calibri"/>
      <family val="2"/>
      <scheme val="minor"/>
    </font>
    <font>
      <sz val="11"/>
      <color indexed="8"/>
      <name val="Calibri"/>
      <family val="2"/>
    </font>
    <font>
      <sz val="10"/>
      <name val="Arial"/>
      <family val="2"/>
    </font>
    <font>
      <sz val="8"/>
      <name val="Calibri"/>
      <family val="2"/>
    </font>
    <font>
      <u/>
      <sz val="11"/>
      <color indexed="12"/>
      <name val="Calibri"/>
      <family val="2"/>
    </font>
    <font>
      <b/>
      <sz val="11"/>
      <color indexed="8"/>
      <name val="Calibri"/>
      <family val="2"/>
    </font>
    <font>
      <sz val="11"/>
      <color indexed="10"/>
      <name val="Calibri"/>
      <family val="2"/>
    </font>
    <font>
      <b/>
      <sz val="11"/>
      <color indexed="8"/>
      <name val="Arial Narrow"/>
      <family val="2"/>
    </font>
    <font>
      <sz val="11"/>
      <color indexed="8"/>
      <name val="Arial Narrow"/>
      <family val="2"/>
    </font>
    <font>
      <b/>
      <sz val="16"/>
      <color indexed="16"/>
      <name val="Arial Narrow"/>
      <family val="2"/>
    </font>
    <font>
      <b/>
      <sz val="10"/>
      <name val="Arial Narrow"/>
      <family val="2"/>
    </font>
    <font>
      <b/>
      <sz val="11"/>
      <name val="Arial Narrow"/>
      <family val="2"/>
    </font>
    <font>
      <b/>
      <sz val="11"/>
      <color indexed="12"/>
      <name val="Arial Narrow"/>
      <family val="2"/>
    </font>
    <font>
      <sz val="11"/>
      <color indexed="9"/>
      <name val="Arial Narrow"/>
      <family val="2"/>
    </font>
    <font>
      <sz val="11"/>
      <color indexed="16"/>
      <name val="Arial Narrow"/>
      <family val="2"/>
    </font>
    <font>
      <b/>
      <u/>
      <sz val="11"/>
      <color indexed="16"/>
      <name val="Arial Narrow"/>
      <family val="2"/>
    </font>
    <font>
      <b/>
      <sz val="11"/>
      <color indexed="10"/>
      <name val="Arial Narrow"/>
      <family val="2"/>
    </font>
    <font>
      <sz val="9"/>
      <color indexed="8"/>
      <name val="Arial Narrow"/>
      <family val="2"/>
    </font>
    <font>
      <sz val="11"/>
      <color indexed="62"/>
      <name val="Arial Narrow"/>
      <family val="2"/>
    </font>
    <font>
      <b/>
      <sz val="16"/>
      <color indexed="16"/>
      <name val="Calibri"/>
      <family val="2"/>
    </font>
    <font>
      <b/>
      <sz val="10"/>
      <color indexed="8"/>
      <name val="Arial Narrow"/>
      <family val="2"/>
    </font>
    <font>
      <sz val="10"/>
      <name val="Arial Narrow"/>
      <family val="2"/>
    </font>
    <font>
      <b/>
      <sz val="16"/>
      <color indexed="12"/>
      <name val="Arial Narrow"/>
      <family val="2"/>
    </font>
    <font>
      <sz val="4"/>
      <color indexed="8"/>
      <name val="Calibri"/>
      <family val="2"/>
    </font>
    <font>
      <b/>
      <sz val="11"/>
      <color indexed="16"/>
      <name val="Arial Narrow"/>
      <family val="2"/>
    </font>
    <font>
      <b/>
      <sz val="12"/>
      <color indexed="16"/>
      <name val="Arial Narrow"/>
      <family val="2"/>
    </font>
    <font>
      <b/>
      <sz val="11"/>
      <color indexed="62"/>
      <name val="Arial Narrow"/>
      <family val="2"/>
    </font>
    <font>
      <b/>
      <u/>
      <sz val="11"/>
      <color indexed="12"/>
      <name val="Calibri"/>
      <family val="2"/>
    </font>
    <font>
      <b/>
      <sz val="11"/>
      <name val="Calibri"/>
      <family val="2"/>
    </font>
    <font>
      <sz val="11"/>
      <name val="Arial Narrow"/>
      <family val="2"/>
    </font>
    <font>
      <b/>
      <sz val="9"/>
      <color indexed="16"/>
      <name val="Arial Narrow"/>
      <family val="2"/>
    </font>
    <font>
      <sz val="9"/>
      <color indexed="16"/>
      <name val="Arial Narrow"/>
      <family val="2"/>
    </font>
    <font>
      <sz val="11"/>
      <color indexed="60"/>
      <name val="Arial Narrow"/>
      <family val="2"/>
    </font>
    <font>
      <sz val="12"/>
      <color indexed="16"/>
      <name val="Arial Narrow"/>
      <family val="2"/>
    </font>
    <font>
      <b/>
      <sz val="10"/>
      <name val="Arial"/>
      <family val="2"/>
    </font>
    <font>
      <sz val="10"/>
      <color indexed="8"/>
      <name val="Arial"/>
      <family val="2"/>
    </font>
    <font>
      <b/>
      <sz val="10"/>
      <color indexed="10"/>
      <name val="Arial"/>
      <family val="2"/>
    </font>
    <font>
      <b/>
      <u/>
      <sz val="11"/>
      <color indexed="8"/>
      <name val="Calibri"/>
      <family val="2"/>
    </font>
    <font>
      <b/>
      <sz val="10"/>
      <name val="Calibri"/>
      <family val="2"/>
    </font>
    <font>
      <sz val="11"/>
      <color indexed="8"/>
      <name val="Calibri"/>
      <family val="2"/>
    </font>
    <font>
      <b/>
      <sz val="14"/>
      <name val="Calibri"/>
      <family val="2"/>
    </font>
    <font>
      <b/>
      <sz val="12"/>
      <color indexed="8"/>
      <name val="Calibri"/>
      <family val="2"/>
    </font>
    <font>
      <b/>
      <u/>
      <sz val="14"/>
      <color indexed="8"/>
      <name val="Calibri"/>
      <family val="2"/>
    </font>
    <font>
      <b/>
      <sz val="11"/>
      <color indexed="10"/>
      <name val="Calibri"/>
      <family val="2"/>
    </font>
    <font>
      <b/>
      <u/>
      <sz val="12"/>
      <color indexed="12"/>
      <name val="Calibri"/>
      <family val="2"/>
    </font>
    <font>
      <sz val="8"/>
      <color indexed="81"/>
      <name val="Tahoma"/>
      <family val="2"/>
    </font>
    <font>
      <b/>
      <sz val="8"/>
      <color indexed="81"/>
      <name val="Tahoma"/>
      <family val="2"/>
    </font>
    <font>
      <b/>
      <u/>
      <sz val="11"/>
      <color indexed="8"/>
      <name val="Arial Narrow"/>
      <family val="2"/>
    </font>
    <font>
      <b/>
      <sz val="11"/>
      <color indexed="60"/>
      <name val="Arial Narrow"/>
      <family val="2"/>
    </font>
    <font>
      <sz val="9"/>
      <color indexed="81"/>
      <name val="Tahoma"/>
      <family val="2"/>
    </font>
    <font>
      <sz val="11"/>
      <color indexed="8"/>
      <name val="Calibri"/>
      <family val="2"/>
    </font>
    <font>
      <sz val="11"/>
      <color indexed="8"/>
      <name val="Calibri"/>
      <family val="2"/>
      <scheme val="minor"/>
    </font>
  </fonts>
  <fills count="14">
    <fill>
      <patternFill patternType="none"/>
    </fill>
    <fill>
      <patternFill patternType="gray125"/>
    </fill>
    <fill>
      <patternFill patternType="solid">
        <fgColor indexed="22"/>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55"/>
        <bgColor indexed="64"/>
      </patternFill>
    </fill>
    <fill>
      <patternFill patternType="solid">
        <fgColor indexed="11"/>
        <bgColor indexed="0"/>
      </patternFill>
    </fill>
    <fill>
      <patternFill patternType="solid">
        <fgColor indexed="47"/>
        <bgColor indexed="0"/>
      </patternFill>
    </fill>
    <fill>
      <patternFill patternType="solid">
        <fgColor indexed="53"/>
        <bgColor indexed="0"/>
      </patternFill>
    </fill>
    <fill>
      <patternFill patternType="solid">
        <fgColor indexed="43"/>
        <bgColor indexed="0"/>
      </patternFill>
    </fill>
    <fill>
      <patternFill patternType="solid">
        <fgColor indexed="43"/>
        <bgColor indexed="64"/>
      </patternFill>
    </fill>
    <fill>
      <patternFill patternType="solid">
        <fgColor indexed="47"/>
        <bgColor indexed="64"/>
      </patternFill>
    </fill>
    <fill>
      <patternFill patternType="solid">
        <fgColor indexed="44"/>
        <bgColor indexed="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s>
  <cellStyleXfs count="5">
    <xf numFmtId="0" fontId="0" fillId="0" borderId="0"/>
    <xf numFmtId="0" fontId="2" fillId="2" borderId="0" applyNumberFormat="0" applyFont="0" applyBorder="0" applyAlignment="0" applyProtection="0"/>
    <xf numFmtId="0" fontId="4" fillId="0" borderId="0" applyNumberFormat="0" applyFill="0" applyBorder="0" applyAlignment="0" applyProtection="0">
      <alignment vertical="top"/>
      <protection locked="0"/>
    </xf>
    <xf numFmtId="0" fontId="2" fillId="0" borderId="0"/>
    <xf numFmtId="0" fontId="35" fillId="0" borderId="0"/>
  </cellStyleXfs>
  <cellXfs count="406">
    <xf numFmtId="0" fontId="0" fillId="0" borderId="0" xfId="0"/>
    <xf numFmtId="0" fontId="0" fillId="3" borderId="0" xfId="0" applyFill="1"/>
    <xf numFmtId="0" fontId="8" fillId="3" borderId="0" xfId="0" applyFont="1" applyFill="1"/>
    <xf numFmtId="0" fontId="8" fillId="0" borderId="0" xfId="0" applyFont="1"/>
    <xf numFmtId="0" fontId="8" fillId="0" borderId="1" xfId="0" applyFont="1" applyFill="1" applyBorder="1" applyProtection="1">
      <protection locked="0"/>
    </xf>
    <xf numFmtId="0" fontId="8" fillId="4" borderId="1" xfId="0" applyFont="1" applyFill="1" applyBorder="1" applyProtection="1">
      <protection locked="0"/>
    </xf>
    <xf numFmtId="0" fontId="8" fillId="3" borderId="0" xfId="0" applyFont="1" applyFill="1" applyAlignment="1">
      <alignment horizontal="right" vertical="top" wrapText="1"/>
    </xf>
    <xf numFmtId="0" fontId="8" fillId="4" borderId="1" xfId="0" applyFont="1" applyFill="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8" fillId="4" borderId="1" xfId="0" applyFont="1" applyFill="1" applyBorder="1" applyAlignment="1" applyProtection="1">
      <protection locked="0"/>
    </xf>
    <xf numFmtId="165" fontId="8" fillId="4" borderId="1" xfId="0" applyNumberFormat="1" applyFont="1" applyFill="1" applyBorder="1" applyProtection="1">
      <protection locked="0"/>
    </xf>
    <xf numFmtId="0" fontId="8" fillId="5" borderId="1" xfId="0" applyFont="1" applyFill="1" applyBorder="1" applyAlignment="1" applyProtection="1">
      <alignment vertical="top"/>
      <protection locked="0"/>
    </xf>
    <xf numFmtId="0" fontId="0" fillId="4" borderId="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165" fontId="8" fillId="4" borderId="1" xfId="0" applyNumberFormat="1" applyFont="1" applyFill="1" applyBorder="1" applyAlignment="1" applyProtection="1">
      <alignment vertical="top" wrapText="1"/>
      <protection locked="0"/>
    </xf>
    <xf numFmtId="0" fontId="9" fillId="3" borderId="0" xfId="0" applyFont="1" applyFill="1" applyAlignment="1"/>
    <xf numFmtId="0" fontId="8" fillId="5" borderId="1" xfId="0" applyFont="1" applyFill="1" applyBorder="1" applyAlignment="1" applyProtection="1">
      <alignment vertical="top" wrapText="1"/>
      <protection locked="0"/>
    </xf>
    <xf numFmtId="0" fontId="8" fillId="4" borderId="1" xfId="0" applyFont="1" applyFill="1" applyBorder="1" applyAlignment="1" applyProtection="1">
      <alignment horizontal="left" vertical="top" wrapText="1"/>
      <protection locked="0"/>
    </xf>
    <xf numFmtId="1" fontId="8" fillId="4" borderId="1" xfId="0" applyNumberFormat="1" applyFont="1" applyFill="1" applyBorder="1" applyAlignment="1" applyProtection="1">
      <alignment horizontal="left"/>
      <protection locked="0"/>
    </xf>
    <xf numFmtId="0" fontId="8" fillId="0" borderId="1"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protection locked="0"/>
    </xf>
    <xf numFmtId="0" fontId="8" fillId="4" borderId="2" xfId="0" applyFont="1"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0" fontId="8" fillId="4" borderId="5" xfId="0" applyFont="1" applyFill="1" applyBorder="1" applyAlignment="1" applyProtection="1">
      <alignment horizontal="left" vertical="top" wrapText="1"/>
      <protection locked="0"/>
    </xf>
    <xf numFmtId="0" fontId="8" fillId="4" borderId="6" xfId="0" applyFont="1" applyFill="1" applyBorder="1" applyAlignment="1" applyProtection="1">
      <alignment horizontal="left" vertical="top" wrapText="1"/>
      <protection locked="0"/>
    </xf>
    <xf numFmtId="166" fontId="8" fillId="4" borderId="1" xfId="0" applyNumberFormat="1" applyFont="1" applyFill="1" applyBorder="1" applyProtection="1">
      <protection locked="0"/>
    </xf>
    <xf numFmtId="166" fontId="8" fillId="4" borderId="1" xfId="0" applyNumberFormat="1" applyFont="1" applyFill="1" applyBorder="1" applyAlignment="1" applyProtection="1">
      <alignment horizontal="left"/>
      <protection locked="0"/>
    </xf>
    <xf numFmtId="0" fontId="0" fillId="0" borderId="0" xfId="0" applyProtection="1"/>
    <xf numFmtId="0" fontId="0" fillId="3" borderId="0" xfId="0" applyFill="1" applyProtection="1"/>
    <xf numFmtId="0" fontId="8" fillId="3" borderId="0" xfId="0" applyFont="1" applyFill="1" applyProtection="1"/>
    <xf numFmtId="0" fontId="8" fillId="0" borderId="0" xfId="0" applyFont="1" applyProtection="1"/>
    <xf numFmtId="0" fontId="14" fillId="3" borderId="0" xfId="0" applyFont="1" applyFill="1" applyAlignment="1" applyProtection="1">
      <alignment horizontal="center"/>
    </xf>
    <xf numFmtId="0" fontId="18" fillId="3" borderId="0" xfId="0" applyFont="1" applyFill="1" applyAlignment="1" applyProtection="1">
      <alignment horizontal="right" vertical="top" wrapText="1"/>
    </xf>
    <xf numFmtId="17" fontId="8" fillId="0" borderId="0" xfId="0" quotePrefix="1" applyNumberFormat="1" applyFont="1" applyProtection="1"/>
    <xf numFmtId="0" fontId="7" fillId="3" borderId="7" xfId="0" applyFont="1" applyFill="1" applyBorder="1" applyAlignment="1" applyProtection="1">
      <alignment horizontal="center"/>
    </xf>
    <xf numFmtId="0" fontId="7" fillId="3" borderId="8" xfId="0" applyFont="1" applyFill="1" applyBorder="1" applyAlignment="1" applyProtection="1">
      <alignment horizontal="center"/>
    </xf>
    <xf numFmtId="0" fontId="7" fillId="3" borderId="8" xfId="0" applyFont="1" applyFill="1" applyBorder="1" applyProtection="1"/>
    <xf numFmtId="0" fontId="7" fillId="3" borderId="9" xfId="0" applyFont="1" applyFill="1" applyBorder="1" applyProtection="1"/>
    <xf numFmtId="0" fontId="7" fillId="3" borderId="1" xfId="0" applyFont="1" applyFill="1" applyBorder="1" applyAlignment="1" applyProtection="1">
      <alignment horizontal="center"/>
    </xf>
    <xf numFmtId="0" fontId="7" fillId="3" borderId="1" xfId="0" applyFont="1" applyFill="1" applyBorder="1" applyProtection="1"/>
    <xf numFmtId="0" fontId="7" fillId="3" borderId="1" xfId="0" applyFont="1" applyFill="1" applyBorder="1" applyAlignment="1" applyProtection="1">
      <alignment vertical="top" wrapText="1"/>
    </xf>
    <xf numFmtId="0" fontId="18" fillId="3" borderId="0" xfId="0" applyFont="1" applyFill="1" applyAlignment="1" applyProtection="1">
      <alignment horizontal="right"/>
    </xf>
    <xf numFmtId="0" fontId="18" fillId="3" borderId="0" xfId="0" applyFont="1" applyFill="1" applyAlignment="1" applyProtection="1">
      <alignment horizontal="right" vertical="top"/>
    </xf>
    <xf numFmtId="0" fontId="17" fillId="3" borderId="0" xfId="0" applyFont="1" applyFill="1" applyAlignment="1" applyProtection="1">
      <alignment horizontal="left" indent="2"/>
    </xf>
    <xf numFmtId="0" fontId="0" fillId="3" borderId="0" xfId="0" applyFill="1" applyAlignment="1" applyProtection="1">
      <alignment vertical="top" wrapText="1"/>
    </xf>
    <xf numFmtId="0" fontId="8" fillId="3" borderId="0" xfId="0" applyFont="1" applyFill="1" applyAlignment="1" applyProtection="1">
      <alignment vertical="top" wrapText="1"/>
    </xf>
    <xf numFmtId="0" fontId="7" fillId="3" borderId="1" xfId="0" applyFont="1" applyFill="1" applyBorder="1" applyAlignment="1" applyProtection="1">
      <alignment horizontal="center" vertical="top" wrapText="1"/>
    </xf>
    <xf numFmtId="166" fontId="8" fillId="4" borderId="1" xfId="0" applyNumberFormat="1" applyFont="1" applyFill="1" applyBorder="1" applyAlignment="1" applyProtection="1">
      <alignment horizontal="left" vertical="top"/>
      <protection locked="0"/>
    </xf>
    <xf numFmtId="0" fontId="7" fillId="3" borderId="7" xfId="0" applyFont="1" applyFill="1" applyBorder="1" applyAlignment="1" applyProtection="1">
      <alignment horizontal="center" wrapText="1"/>
    </xf>
    <xf numFmtId="0" fontId="8" fillId="3" borderId="7" xfId="0" applyFont="1" applyFill="1" applyBorder="1" applyProtection="1"/>
    <xf numFmtId="0" fontId="7" fillId="3" borderId="8" xfId="0" applyFont="1" applyFill="1" applyBorder="1" applyAlignment="1" applyProtection="1">
      <alignment horizontal="center" wrapText="1"/>
    </xf>
    <xf numFmtId="0" fontId="8" fillId="3" borderId="8" xfId="0" applyFont="1" applyFill="1" applyBorder="1" applyProtection="1"/>
    <xf numFmtId="0" fontId="7" fillId="3" borderId="9" xfId="0" applyFont="1" applyFill="1" applyBorder="1" applyAlignment="1" applyProtection="1">
      <alignment horizontal="center" wrapText="1"/>
    </xf>
    <xf numFmtId="0" fontId="7" fillId="3" borderId="9" xfId="0" applyFont="1" applyFill="1" applyBorder="1" applyAlignment="1" applyProtection="1">
      <alignment horizontal="center" vertical="top" wrapText="1"/>
    </xf>
    <xf numFmtId="0" fontId="7" fillId="3" borderId="9" xfId="0" applyFont="1" applyFill="1" applyBorder="1" applyAlignment="1" applyProtection="1">
      <alignment vertical="top" wrapText="1"/>
    </xf>
    <xf numFmtId="0" fontId="7" fillId="3" borderId="1" xfId="0" applyFont="1" applyFill="1" applyBorder="1" applyAlignment="1" applyProtection="1">
      <alignment horizontal="right"/>
    </xf>
    <xf numFmtId="0" fontId="7" fillId="3" borderId="1" xfId="0" applyFont="1" applyFill="1" applyBorder="1" applyAlignment="1" applyProtection="1">
      <alignment horizontal="right" vertical="top" wrapText="1"/>
    </xf>
    <xf numFmtId="0" fontId="16" fillId="3" borderId="1" xfId="0" applyFont="1" applyFill="1" applyBorder="1" applyAlignment="1" applyProtection="1">
      <alignment horizontal="right"/>
    </xf>
    <xf numFmtId="0" fontId="8" fillId="3" borderId="0" xfId="0" applyFont="1" applyFill="1" applyAlignment="1" applyProtection="1">
      <alignment horizontal="right" vertical="top"/>
    </xf>
    <xf numFmtId="0" fontId="15" fillId="3" borderId="0" xfId="0" applyFont="1" applyFill="1" applyAlignment="1" applyProtection="1">
      <alignment horizontal="center"/>
    </xf>
    <xf numFmtId="0" fontId="8" fillId="3" borderId="0" xfId="0" applyFont="1" applyFill="1" applyAlignment="1" applyProtection="1">
      <alignment horizontal="right"/>
    </xf>
    <xf numFmtId="0" fontId="10" fillId="0" borderId="0" xfId="0" applyFont="1" applyProtection="1"/>
    <xf numFmtId="0" fontId="8" fillId="3" borderId="0" xfId="0" applyFont="1" applyFill="1" applyAlignment="1" applyProtection="1">
      <alignment horizontal="center"/>
    </xf>
    <xf numFmtId="0" fontId="8" fillId="3" borderId="10" xfId="0" applyFont="1" applyFill="1" applyBorder="1" applyAlignment="1" applyProtection="1">
      <alignment horizontal="right" vertical="top" wrapText="1"/>
    </xf>
    <xf numFmtId="0" fontId="5" fillId="3" borderId="0" xfId="0" applyFont="1" applyFill="1" applyProtection="1"/>
    <xf numFmtId="0" fontId="14" fillId="3" borderId="0" xfId="0" applyFont="1" applyFill="1" applyAlignment="1" applyProtection="1">
      <alignment wrapText="1"/>
    </xf>
    <xf numFmtId="0" fontId="0" fillId="0" borderId="0" xfId="0" applyAlignment="1" applyProtection="1">
      <alignment vertical="top" wrapText="1"/>
    </xf>
    <xf numFmtId="0" fontId="0" fillId="0" borderId="0" xfId="0" applyFill="1" applyProtection="1"/>
    <xf numFmtId="0" fontId="5" fillId="0" borderId="0" xfId="0" applyFont="1" applyProtection="1"/>
    <xf numFmtId="0" fontId="9" fillId="0" borderId="0" xfId="0" applyFont="1" applyFill="1" applyAlignment="1" applyProtection="1">
      <alignment horizontal="center"/>
    </xf>
    <xf numFmtId="0" fontId="14" fillId="0" borderId="0" xfId="0" applyFont="1" applyFill="1" applyAlignment="1" applyProtection="1">
      <alignment horizontal="center"/>
    </xf>
    <xf numFmtId="0" fontId="8" fillId="0" borderId="0" xfId="0" applyFont="1" applyFill="1" applyProtection="1"/>
    <xf numFmtId="0" fontId="7" fillId="3" borderId="0" xfId="0" applyFont="1" applyFill="1" applyProtection="1"/>
    <xf numFmtId="0" fontId="8" fillId="3" borderId="0" xfId="0" applyFont="1" applyFill="1" applyAlignment="1" applyProtection="1">
      <alignment horizontal="left" vertical="top" wrapText="1"/>
    </xf>
    <xf numFmtId="0" fontId="8" fillId="0" borderId="0" xfId="0" applyFont="1" applyAlignment="1" applyProtection="1"/>
    <xf numFmtId="0" fontId="8" fillId="3" borderId="0" xfId="0" applyFont="1" applyFill="1" applyBorder="1" applyAlignment="1" applyProtection="1">
      <alignment horizontal="right"/>
    </xf>
    <xf numFmtId="166" fontId="8" fillId="3" borderId="1" xfId="0" applyNumberFormat="1" applyFont="1" applyFill="1" applyBorder="1" applyProtection="1"/>
    <xf numFmtId="0" fontId="0" fillId="3" borderId="11" xfId="0" applyFill="1" applyBorder="1" applyProtection="1"/>
    <xf numFmtId="0" fontId="0" fillId="3" borderId="12" xfId="0" applyFill="1" applyBorder="1" applyProtection="1"/>
    <xf numFmtId="0" fontId="0" fillId="3" borderId="13" xfId="0" applyFill="1" applyBorder="1" applyProtection="1"/>
    <xf numFmtId="0" fontId="0" fillId="3" borderId="14" xfId="0" applyFill="1" applyBorder="1" applyProtection="1"/>
    <xf numFmtId="0" fontId="0" fillId="3" borderId="0" xfId="0" applyFill="1" applyBorder="1" applyProtection="1"/>
    <xf numFmtId="0" fontId="0" fillId="3" borderId="15" xfId="0" applyFill="1" applyBorder="1" applyProtection="1"/>
    <xf numFmtId="0" fontId="8" fillId="3" borderId="14" xfId="0" applyFont="1" applyFill="1" applyBorder="1" applyProtection="1"/>
    <xf numFmtId="0" fontId="8" fillId="3" borderId="0" xfId="0" applyFont="1" applyFill="1" applyBorder="1" applyProtection="1"/>
    <xf numFmtId="0" fontId="8" fillId="3" borderId="15" xfId="0" applyFont="1" applyFill="1" applyBorder="1" applyProtection="1"/>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right"/>
    </xf>
    <xf numFmtId="0" fontId="21" fillId="0" borderId="0" xfId="0" applyFont="1" applyProtection="1"/>
    <xf numFmtId="0" fontId="8" fillId="3" borderId="0" xfId="0" applyFont="1" applyFill="1" applyBorder="1" applyAlignment="1" applyProtection="1">
      <alignment vertical="top" wrapText="1"/>
    </xf>
    <xf numFmtId="0" fontId="7" fillId="3" borderId="0" xfId="0" applyFont="1" applyFill="1" applyBorder="1" applyAlignment="1" applyProtection="1">
      <alignment horizontal="right" vertical="top" wrapText="1"/>
    </xf>
    <xf numFmtId="0" fontId="11" fillId="3" borderId="0" xfId="0" applyFont="1" applyFill="1" applyBorder="1" applyAlignment="1" applyProtection="1">
      <alignment horizontal="right"/>
    </xf>
    <xf numFmtId="0" fontId="12" fillId="3" borderId="0" xfId="0" applyFont="1" applyFill="1" applyBorder="1" applyAlignment="1" applyProtection="1"/>
    <xf numFmtId="0" fontId="8" fillId="3" borderId="0" xfId="0" applyFont="1" applyFill="1" applyBorder="1" applyAlignment="1" applyProtection="1"/>
    <xf numFmtId="0" fontId="7" fillId="3" borderId="0" xfId="0" applyFont="1" applyFill="1" applyBorder="1" applyProtection="1"/>
    <xf numFmtId="0" fontId="13" fillId="0" borderId="0" xfId="0" applyFont="1" applyFill="1" applyProtection="1"/>
    <xf numFmtId="0" fontId="7" fillId="3" borderId="0" xfId="0" applyFont="1" applyFill="1" applyBorder="1" applyAlignment="1" applyProtection="1"/>
    <xf numFmtId="0" fontId="8" fillId="3" borderId="16" xfId="0" applyFont="1" applyFill="1" applyBorder="1" applyProtection="1"/>
    <xf numFmtId="0" fontId="8" fillId="3" borderId="17" xfId="0" applyFont="1" applyFill="1" applyBorder="1" applyProtection="1"/>
    <xf numFmtId="0" fontId="8" fillId="3" borderId="18" xfId="0" applyFont="1" applyFill="1" applyBorder="1" applyProtection="1"/>
    <xf numFmtId="165" fontId="8" fillId="3" borderId="1" xfId="0" applyNumberFormat="1" applyFont="1" applyFill="1" applyBorder="1" applyProtection="1"/>
    <xf numFmtId="3" fontId="8" fillId="3" borderId="1" xfId="0" applyNumberFormat="1" applyFont="1" applyFill="1" applyBorder="1" applyProtection="1"/>
    <xf numFmtId="0" fontId="8" fillId="3" borderId="1" xfId="0" applyFont="1" applyFill="1" applyBorder="1" applyAlignment="1" applyProtection="1">
      <alignment vertical="top" wrapText="1"/>
      <protection locked="0"/>
    </xf>
    <xf numFmtId="2" fontId="8" fillId="0" borderId="0" xfId="0" applyNumberFormat="1" applyFont="1" applyProtection="1"/>
    <xf numFmtId="1" fontId="8" fillId="0" borderId="0" xfId="0" applyNumberFormat="1" applyFont="1" applyProtection="1"/>
    <xf numFmtId="0" fontId="8" fillId="3" borderId="1" xfId="0" applyFont="1" applyFill="1" applyBorder="1" applyProtection="1">
      <protection locked="0"/>
    </xf>
    <xf numFmtId="0" fontId="0" fillId="0" borderId="0" xfId="0" applyAlignment="1" applyProtection="1"/>
    <xf numFmtId="0" fontId="0" fillId="0" borderId="0" xfId="0" applyAlignment="1" applyProtection="1">
      <alignment horizontal="left"/>
    </xf>
    <xf numFmtId="3" fontId="0" fillId="0" borderId="0" xfId="0" applyNumberFormat="1" applyProtection="1"/>
    <xf numFmtId="0" fontId="5" fillId="0" borderId="1" xfId="0" applyFont="1" applyBorder="1" applyAlignment="1">
      <alignment horizontal="center" vertical="top" wrapText="1"/>
    </xf>
    <xf numFmtId="0" fontId="5" fillId="0" borderId="1" xfId="0" applyFont="1" applyBorder="1" applyAlignment="1">
      <alignment horizontal="right" vertical="top" wrapText="1"/>
    </xf>
    <xf numFmtId="0" fontId="0" fillId="0" borderId="1" xfId="0" applyBorder="1" applyAlignment="1">
      <alignment horizontal="center" vertical="top" wrapText="1"/>
    </xf>
    <xf numFmtId="0" fontId="0" fillId="0" borderId="1" xfId="0" applyBorder="1" applyAlignment="1">
      <alignment horizontal="right" vertical="top" wrapText="1"/>
    </xf>
    <xf numFmtId="0" fontId="23" fillId="6" borderId="1" xfId="0" applyFont="1" applyFill="1" applyBorder="1" applyAlignment="1">
      <alignment horizontal="center" vertical="top" wrapText="1"/>
    </xf>
    <xf numFmtId="0" fontId="23" fillId="6" borderId="1" xfId="0" applyFont="1" applyFill="1" applyBorder="1" applyAlignment="1">
      <alignment horizontal="right" vertical="top" wrapText="1"/>
    </xf>
    <xf numFmtId="0" fontId="8" fillId="3" borderId="0" xfId="0" applyFont="1" applyFill="1" applyAlignment="1">
      <alignment horizontal="left" vertical="top" wrapText="1"/>
    </xf>
    <xf numFmtId="0" fontId="8" fillId="3" borderId="0" xfId="0" applyFont="1" applyFill="1" applyAlignment="1">
      <alignment horizontal="justify" vertical="top" wrapText="1"/>
    </xf>
    <xf numFmtId="0" fontId="8" fillId="3" borderId="1" xfId="0" applyFont="1" applyFill="1" applyBorder="1" applyAlignment="1">
      <alignment vertical="top" wrapText="1"/>
    </xf>
    <xf numFmtId="0" fontId="8" fillId="5" borderId="1" xfId="0" applyFont="1" applyFill="1" applyBorder="1" applyAlignment="1" applyProtection="1">
      <alignment horizontal="right"/>
      <protection locked="0"/>
    </xf>
    <xf numFmtId="0" fontId="8" fillId="3" borderId="0" xfId="0" applyFont="1" applyFill="1" applyAlignment="1" applyProtection="1"/>
    <xf numFmtId="0" fontId="7" fillId="3" borderId="0" xfId="0" applyFont="1" applyFill="1" applyAlignment="1" applyProtection="1">
      <alignment horizontal="right"/>
    </xf>
    <xf numFmtId="0" fontId="7" fillId="3" borderId="0" xfId="0" applyFont="1" applyFill="1" applyAlignment="1" applyProtection="1">
      <alignment horizontal="right" vertical="top"/>
    </xf>
    <xf numFmtId="0" fontId="7" fillId="3" borderId="0" xfId="0" applyFont="1" applyFill="1" applyAlignment="1" applyProtection="1">
      <alignment vertical="top"/>
    </xf>
    <xf numFmtId="0" fontId="7" fillId="3" borderId="0" xfId="0" applyFont="1" applyFill="1"/>
    <xf numFmtId="0" fontId="7" fillId="3" borderId="0" xfId="0" applyFont="1" applyFill="1" applyAlignment="1">
      <alignment horizontal="right" vertical="top" wrapText="1"/>
    </xf>
    <xf numFmtId="0" fontId="7" fillId="3" borderId="0" xfId="0" applyFont="1" applyFill="1" applyAlignment="1" applyProtection="1">
      <alignment wrapText="1"/>
    </xf>
    <xf numFmtId="0" fontId="7" fillId="3" borderId="0" xfId="0" applyFont="1" applyFill="1" applyAlignment="1" applyProtection="1">
      <alignment horizontal="center" vertical="top"/>
    </xf>
    <xf numFmtId="0" fontId="7" fillId="3" borderId="0" xfId="0" applyFont="1" applyFill="1" applyAlignment="1" applyProtection="1">
      <alignment horizontal="center"/>
    </xf>
    <xf numFmtId="0" fontId="5" fillId="3" borderId="0" xfId="0" applyFont="1" applyFill="1" applyAlignment="1" applyProtection="1">
      <alignment vertical="top" wrapText="1"/>
    </xf>
    <xf numFmtId="0" fontId="5" fillId="3" borderId="0" xfId="0" applyFont="1" applyFill="1" applyAlignment="1" applyProtection="1">
      <alignment horizontal="right" vertical="top"/>
    </xf>
    <xf numFmtId="0" fontId="26" fillId="3" borderId="0" xfId="0" applyFont="1" applyFill="1" applyAlignment="1" applyProtection="1">
      <alignment horizontal="right" vertical="top"/>
    </xf>
    <xf numFmtId="0" fontId="27" fillId="3" borderId="0" xfId="2" applyFont="1" applyFill="1" applyAlignment="1" applyProtection="1">
      <alignment horizontal="center" vertical="top"/>
    </xf>
    <xf numFmtId="0" fontId="11" fillId="3" borderId="0" xfId="0" applyFont="1" applyFill="1" applyAlignment="1" applyProtection="1">
      <alignment horizontal="right"/>
    </xf>
    <xf numFmtId="0" fontId="11" fillId="3" borderId="0" xfId="0" applyFont="1" applyFill="1" applyAlignment="1" applyProtection="1">
      <alignment horizontal="right" vertical="top"/>
    </xf>
    <xf numFmtId="0" fontId="11" fillId="3" borderId="0" xfId="0" applyFont="1" applyFill="1" applyAlignment="1" applyProtection="1">
      <alignment horizontal="right" vertical="top" wrapText="1"/>
    </xf>
    <xf numFmtId="0" fontId="28" fillId="3" borderId="0" xfId="0" applyFont="1" applyFill="1" applyProtection="1"/>
    <xf numFmtId="0" fontId="29" fillId="3" borderId="0" xfId="0" applyFont="1" applyFill="1" applyProtection="1"/>
    <xf numFmtId="0" fontId="8" fillId="3" borderId="0" xfId="0" applyFont="1" applyFill="1" applyAlignment="1">
      <alignment wrapText="1"/>
    </xf>
    <xf numFmtId="0" fontId="7" fillId="3" borderId="0" xfId="0" applyFont="1" applyFill="1" applyAlignment="1">
      <alignment horizontal="left" vertical="top" wrapText="1"/>
    </xf>
    <xf numFmtId="0" fontId="12" fillId="3" borderId="0" xfId="0" applyFont="1" applyFill="1" applyBorder="1" applyAlignment="1" applyProtection="1">
      <alignment horizontal="right"/>
    </xf>
    <xf numFmtId="0" fontId="0" fillId="3" borderId="0" xfId="0" applyFill="1" applyAlignment="1" applyProtection="1">
      <alignment wrapText="1"/>
    </xf>
    <xf numFmtId="0" fontId="8" fillId="3" borderId="0" xfId="0" applyFont="1" applyFill="1" applyBorder="1" applyAlignment="1" applyProtection="1">
      <alignment horizontal="right" vertical="top"/>
    </xf>
    <xf numFmtId="0" fontId="8" fillId="0" borderId="7"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7" fillId="3" borderId="0" xfId="0" applyFont="1" applyFill="1" applyAlignment="1" applyProtection="1">
      <alignment vertical="top" wrapText="1"/>
    </xf>
    <xf numFmtId="0" fontId="7" fillId="3" borderId="15" xfId="0" applyFont="1" applyFill="1" applyBorder="1" applyAlignment="1" applyProtection="1">
      <alignment vertical="top" wrapText="1"/>
    </xf>
    <xf numFmtId="0" fontId="34" fillId="0" borderId="0" xfId="0" applyFont="1"/>
    <xf numFmtId="0" fontId="34" fillId="0" borderId="0" xfId="0" applyFont="1" applyAlignment="1"/>
    <xf numFmtId="0" fontId="35" fillId="7" borderId="19" xfId="4" applyFont="1" applyFill="1" applyBorder="1" applyAlignment="1">
      <alignment vertical="top" wrapText="1"/>
    </xf>
    <xf numFmtId="0" fontId="35" fillId="8" borderId="19" xfId="4" applyFont="1" applyFill="1" applyBorder="1" applyAlignment="1">
      <alignment vertical="top" wrapText="1"/>
    </xf>
    <xf numFmtId="0" fontId="35" fillId="9" borderId="19" xfId="4" applyFont="1" applyFill="1" applyBorder="1" applyAlignment="1">
      <alignment vertical="top" wrapText="1"/>
    </xf>
    <xf numFmtId="0" fontId="2" fillId="0" borderId="0" xfId="0" applyFont="1" applyAlignment="1"/>
    <xf numFmtId="0" fontId="35" fillId="10" borderId="19" xfId="4" applyFont="1" applyFill="1" applyBorder="1" applyAlignment="1">
      <alignment vertical="top" wrapText="1"/>
    </xf>
    <xf numFmtId="0" fontId="2" fillId="4" borderId="0" xfId="0" applyFont="1" applyFill="1" applyAlignment="1">
      <alignment wrapText="1"/>
    </xf>
    <xf numFmtId="0" fontId="2" fillId="11" borderId="0" xfId="0" applyFont="1" applyFill="1" applyAlignment="1">
      <alignment wrapText="1"/>
    </xf>
    <xf numFmtId="0" fontId="2" fillId="12" borderId="0" xfId="0" applyFont="1" applyFill="1" applyAlignment="1"/>
    <xf numFmtId="0" fontId="2" fillId="11" borderId="0" xfId="0" applyFont="1" applyFill="1" applyAlignment="1"/>
    <xf numFmtId="0" fontId="0" fillId="12" borderId="0" xfId="0" applyFill="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 fillId="4" borderId="1" xfId="2" applyFill="1" applyBorder="1" applyAlignment="1" applyProtection="1">
      <protection locked="0"/>
    </xf>
    <xf numFmtId="0" fontId="5" fillId="0" borderId="0" xfId="0" applyFont="1"/>
    <xf numFmtId="0" fontId="39" fillId="0" borderId="0" xfId="0" applyFont="1" applyAlignment="1">
      <alignment horizontal="left" indent="2"/>
    </xf>
    <xf numFmtId="0" fontId="0" fillId="0" borderId="0" xfId="0" applyAlignment="1"/>
    <xf numFmtId="0" fontId="35" fillId="7" borderId="19" xfId="4" applyFont="1" applyFill="1" applyBorder="1" applyAlignment="1">
      <alignment vertical="top"/>
    </xf>
    <xf numFmtId="0" fontId="0" fillId="12" borderId="0" xfId="0" applyFill="1" applyAlignment="1"/>
    <xf numFmtId="0" fontId="35" fillId="8" borderId="19" xfId="4" applyFont="1" applyFill="1" applyBorder="1" applyAlignment="1">
      <alignment vertical="top"/>
    </xf>
    <xf numFmtId="0" fontId="35" fillId="9" borderId="19" xfId="4" applyFont="1" applyFill="1" applyBorder="1" applyAlignment="1">
      <alignment vertical="top"/>
    </xf>
    <xf numFmtId="0" fontId="35" fillId="13" borderId="19" xfId="4" applyFont="1" applyFill="1" applyBorder="1" applyAlignment="1">
      <alignment vertical="top"/>
    </xf>
    <xf numFmtId="0" fontId="35" fillId="10" borderId="19" xfId="4" applyFont="1" applyFill="1" applyBorder="1" applyAlignment="1">
      <alignment vertical="top"/>
    </xf>
    <xf numFmtId="0" fontId="2" fillId="4" borderId="0" xfId="0" applyFont="1" applyFill="1" applyAlignment="1"/>
    <xf numFmtId="1" fontId="35" fillId="8" borderId="19" xfId="4" applyNumberFormat="1" applyFont="1" applyFill="1" applyBorder="1" applyAlignment="1">
      <alignment vertical="top"/>
    </xf>
    <xf numFmtId="0" fontId="36" fillId="0" borderId="0" xfId="0" applyFont="1" applyAlignment="1"/>
    <xf numFmtId="0" fontId="0" fillId="4" borderId="0" xfId="0" applyFill="1" applyAlignment="1"/>
    <xf numFmtId="0" fontId="6" fillId="0" borderId="0" xfId="0" applyFont="1" applyAlignment="1"/>
    <xf numFmtId="0" fontId="6" fillId="0" borderId="0" xfId="0" applyFont="1"/>
    <xf numFmtId="0" fontId="43" fillId="0" borderId="0" xfId="0" applyFont="1"/>
    <xf numFmtId="0" fontId="34" fillId="0" borderId="0" xfId="0" applyFont="1" applyBorder="1" applyAlignment="1"/>
    <xf numFmtId="0" fontId="35" fillId="7" borderId="0" xfId="4" applyFont="1" applyFill="1" applyBorder="1" applyAlignment="1">
      <alignment vertical="top"/>
    </xf>
    <xf numFmtId="0" fontId="35" fillId="8" borderId="0" xfId="4" applyFont="1" applyFill="1" applyBorder="1" applyAlignment="1">
      <alignment vertical="top"/>
    </xf>
    <xf numFmtId="0" fontId="39" fillId="0" borderId="0" xfId="0" applyFont="1" applyBorder="1"/>
    <xf numFmtId="0" fontId="35" fillId="13" borderId="0" xfId="4" applyFont="1" applyFill="1" applyBorder="1" applyAlignment="1">
      <alignment vertical="top"/>
    </xf>
    <xf numFmtId="0" fontId="2" fillId="4" borderId="0" xfId="0" applyFont="1" applyFill="1" applyBorder="1" applyAlignment="1"/>
    <xf numFmtId="0" fontId="35" fillId="10" borderId="0" xfId="4" applyFont="1" applyFill="1" applyBorder="1" applyAlignment="1">
      <alignment vertical="top"/>
    </xf>
    <xf numFmtId="0" fontId="37" fillId="0" borderId="0" xfId="0" applyFont="1" applyBorder="1"/>
    <xf numFmtId="0" fontId="39" fillId="0" borderId="0" xfId="0" applyFont="1" applyBorder="1" applyAlignment="1"/>
    <xf numFmtId="0" fontId="2" fillId="0" borderId="0" xfId="0" applyFont="1" applyBorder="1" applyAlignment="1"/>
    <xf numFmtId="0" fontId="5" fillId="0" borderId="0" xfId="0" quotePrefix="1" applyFont="1" applyBorder="1" applyAlignment="1">
      <alignment horizontal="left"/>
    </xf>
    <xf numFmtId="0" fontId="0" fillId="12" borderId="0" xfId="0" applyFill="1" applyBorder="1" applyAlignment="1"/>
    <xf numFmtId="0" fontId="2" fillId="11" borderId="0" xfId="0" applyFont="1" applyFill="1" applyBorder="1" applyAlignment="1"/>
    <xf numFmtId="0" fontId="5" fillId="0" borderId="0" xfId="0" applyFont="1" applyBorder="1"/>
    <xf numFmtId="0" fontId="5" fillId="0" borderId="0" xfId="0" applyFont="1" applyBorder="1" applyAlignment="1">
      <alignment horizontal="center"/>
    </xf>
    <xf numFmtId="0" fontId="28" fillId="0" borderId="0" xfId="0" applyFont="1" applyBorder="1"/>
    <xf numFmtId="0" fontId="5" fillId="0" borderId="0" xfId="0" applyFont="1" applyBorder="1" applyAlignment="1"/>
    <xf numFmtId="0" fontId="7" fillId="0" borderId="0" xfId="0" applyFont="1" applyFill="1"/>
    <xf numFmtId="0" fontId="7" fillId="0" borderId="0" xfId="0" applyFont="1" applyFill="1" applyBorder="1" applyAlignment="1" applyProtection="1">
      <alignment horizontal="center"/>
    </xf>
    <xf numFmtId="164" fontId="7" fillId="3" borderId="9" xfId="0" applyNumberFormat="1" applyFont="1" applyFill="1" applyBorder="1" applyAlignment="1" applyProtection="1">
      <alignment horizontal="center" vertical="top" wrapText="1"/>
    </xf>
    <xf numFmtId="0" fontId="7" fillId="0" borderId="0" xfId="0" applyFont="1" applyFill="1" applyAlignment="1">
      <alignment horizontal="center" vertical="top" wrapText="1"/>
    </xf>
    <xf numFmtId="0" fontId="7" fillId="0" borderId="0" xfId="0" applyFont="1" applyFill="1" applyAlignment="1">
      <alignment horizontal="center"/>
    </xf>
    <xf numFmtId="164" fontId="7" fillId="0" borderId="0" xfId="0" applyNumberFormat="1" applyFont="1" applyFill="1" applyAlignment="1">
      <alignment horizontal="center"/>
    </xf>
    <xf numFmtId="3" fontId="7" fillId="0" borderId="0" xfId="0" applyNumberFormat="1" applyFont="1" applyFill="1" applyAlignment="1">
      <alignment horizontal="center" vertical="top" wrapText="1"/>
    </xf>
    <xf numFmtId="3" fontId="7" fillId="0" borderId="0" xfId="0" applyNumberFormat="1" applyFont="1" applyFill="1" applyAlignment="1">
      <alignment horizontal="center"/>
    </xf>
    <xf numFmtId="3" fontId="0" fillId="0" borderId="0" xfId="0" applyNumberFormat="1"/>
    <xf numFmtId="166" fontId="8" fillId="4" borderId="1" xfId="0" applyNumberFormat="1" applyFont="1" applyFill="1" applyBorder="1" applyAlignment="1" applyProtection="1">
      <alignment horizontal="center" vertical="top"/>
      <protection locked="0"/>
    </xf>
    <xf numFmtId="0" fontId="7" fillId="0" borderId="0" xfId="0" applyFont="1" applyFill="1" applyBorder="1" applyProtection="1"/>
    <xf numFmtId="0" fontId="7" fillId="0" borderId="0" xfId="0" applyFont="1" applyFill="1" applyBorder="1" applyAlignment="1" applyProtection="1">
      <alignment vertical="top" wrapText="1"/>
    </xf>
    <xf numFmtId="0" fontId="8" fillId="3" borderId="1" xfId="0" applyFont="1" applyFill="1" applyBorder="1" applyProtection="1"/>
    <xf numFmtId="165" fontId="20" fillId="3" borderId="1" xfId="0" applyNumberFormat="1" applyFont="1" applyFill="1" applyBorder="1" applyProtection="1"/>
    <xf numFmtId="165" fontId="7" fillId="3" borderId="1" xfId="0" applyNumberFormat="1" applyFont="1" applyFill="1" applyBorder="1" applyProtection="1"/>
    <xf numFmtId="0" fontId="9" fillId="3" borderId="0" xfId="0" applyFont="1" applyFill="1" applyAlignment="1" applyProtection="1">
      <alignment horizontal="center"/>
    </xf>
    <xf numFmtId="0" fontId="14" fillId="3" borderId="0" xfId="0" applyFont="1" applyFill="1" applyAlignment="1" applyProtection="1">
      <alignment horizontal="center" wrapText="1"/>
    </xf>
    <xf numFmtId="0" fontId="14" fillId="3" borderId="0" xfId="0" applyFont="1" applyFill="1" applyAlignment="1">
      <alignment horizontal="center"/>
    </xf>
    <xf numFmtId="0" fontId="8" fillId="3" borderId="7" xfId="0" applyFont="1" applyFill="1" applyBorder="1" applyAlignment="1">
      <alignment horizontal="left" vertical="top" wrapText="1" indent="3"/>
    </xf>
    <xf numFmtId="0" fontId="8" fillId="3" borderId="8" xfId="0" applyFont="1" applyFill="1" applyBorder="1" applyAlignment="1">
      <alignment horizontal="left" vertical="top" wrapText="1" indent="3"/>
    </xf>
    <xf numFmtId="0" fontId="8" fillId="3" borderId="9" xfId="0" applyFont="1" applyFill="1" applyBorder="1" applyAlignment="1">
      <alignment horizontal="left" vertical="top" wrapText="1" indent="3"/>
    </xf>
    <xf numFmtId="0" fontId="47" fillId="3" borderId="0" xfId="0" applyFont="1" applyFill="1" applyAlignment="1">
      <alignment horizontal="left" vertical="top" wrapText="1"/>
    </xf>
    <xf numFmtId="0" fontId="8" fillId="3" borderId="0" xfId="0" applyFont="1" applyFill="1" applyAlignment="1">
      <alignment horizontal="left" vertical="top" wrapText="1" indent="2"/>
    </xf>
    <xf numFmtId="0" fontId="8" fillId="3" borderId="0" xfId="0" applyFont="1" applyFill="1" applyAlignment="1">
      <alignment horizontal="left" vertical="top" wrapText="1" indent="4"/>
    </xf>
    <xf numFmtId="0" fontId="1" fillId="0" borderId="0" xfId="0" applyFont="1" applyProtection="1"/>
    <xf numFmtId="0" fontId="1" fillId="3" borderId="0" xfId="0" applyFont="1" applyFill="1" applyProtection="1"/>
    <xf numFmtId="0" fontId="8" fillId="0" borderId="0" xfId="0" applyFont="1" applyBorder="1" applyProtection="1"/>
    <xf numFmtId="0" fontId="7" fillId="3" borderId="0" xfId="0" applyFont="1" applyFill="1" applyAlignment="1" applyProtection="1"/>
    <xf numFmtId="0" fontId="7" fillId="3" borderId="9" xfId="0" applyFont="1" applyFill="1" applyBorder="1" applyAlignment="1" applyProtection="1">
      <alignment horizontal="center" vertical="center" wrapText="1"/>
    </xf>
    <xf numFmtId="0" fontId="7" fillId="3" borderId="1" xfId="0" applyFont="1" applyFill="1" applyBorder="1" applyAlignment="1" applyProtection="1">
      <alignment horizontal="center" wrapText="1"/>
    </xf>
    <xf numFmtId="0" fontId="7" fillId="3" borderId="11" xfId="0" applyFont="1" applyFill="1" applyBorder="1" applyAlignment="1" applyProtection="1">
      <alignment horizontal="center" vertical="center" wrapText="1"/>
    </xf>
    <xf numFmtId="0" fontId="8" fillId="5" borderId="1" xfId="0" applyFont="1" applyFill="1" applyBorder="1" applyAlignment="1" applyProtection="1">
      <alignment horizontal="left" vertical="top" wrapText="1"/>
      <protection locked="0"/>
    </xf>
    <xf numFmtId="10" fontId="8" fillId="4" borderId="1" xfId="0" applyNumberFormat="1" applyFont="1" applyFill="1" applyBorder="1" applyAlignment="1" applyProtection="1">
      <alignment horizontal="center" vertical="top" wrapText="1"/>
      <protection locked="0"/>
    </xf>
    <xf numFmtId="0" fontId="4" fillId="3" borderId="0" xfId="2" applyFill="1" applyAlignment="1" applyProtection="1"/>
    <xf numFmtId="0" fontId="8" fillId="0" borderId="0" xfId="0" applyFont="1" applyAlignment="1" applyProtection="1">
      <alignment horizontal="left" indent="1"/>
    </xf>
    <xf numFmtId="0" fontId="8" fillId="3" borderId="1" xfId="0" applyFont="1" applyFill="1" applyBorder="1" applyAlignment="1" applyProtection="1">
      <alignment vertical="top" wrapText="1"/>
    </xf>
    <xf numFmtId="0" fontId="8" fillId="3" borderId="0" xfId="0" applyNumberFormat="1" applyFont="1" applyFill="1" applyProtection="1"/>
    <xf numFmtId="0" fontId="8" fillId="3" borderId="10" xfId="0" applyFont="1" applyFill="1" applyBorder="1" applyAlignment="1" applyProtection="1"/>
    <xf numFmtId="0" fontId="8" fillId="3" borderId="20" xfId="0" applyFont="1" applyFill="1" applyBorder="1" applyAlignment="1" applyProtection="1"/>
    <xf numFmtId="0" fontId="8" fillId="3" borderId="2" xfId="0" applyFont="1" applyFill="1" applyBorder="1" applyAlignment="1" applyProtection="1"/>
    <xf numFmtId="0" fontId="8" fillId="3" borderId="1" xfId="0" applyFont="1" applyFill="1" applyBorder="1" applyAlignment="1" applyProtection="1">
      <alignment horizontal="center" vertical="top" wrapText="1"/>
    </xf>
    <xf numFmtId="0" fontId="8" fillId="3" borderId="1" xfId="0" applyFont="1" applyFill="1" applyBorder="1" applyAlignment="1" applyProtection="1">
      <alignment wrapText="1"/>
    </xf>
    <xf numFmtId="0" fontId="8" fillId="0" borderId="7" xfId="0" applyFont="1" applyFill="1" applyBorder="1" applyAlignment="1" applyProtection="1">
      <alignment horizontal="left" vertical="top" wrapText="1"/>
      <protection locked="0"/>
    </xf>
    <xf numFmtId="0" fontId="8" fillId="3" borderId="1" xfId="0" applyFont="1" applyFill="1" applyBorder="1" applyAlignment="1" applyProtection="1">
      <alignment horizontal="left" vertical="top"/>
    </xf>
    <xf numFmtId="0" fontId="8" fillId="3" borderId="1" xfId="0" applyFont="1" applyFill="1" applyBorder="1" applyAlignment="1" applyProtection="1">
      <alignment horizontal="left" vertical="top" wrapText="1"/>
    </xf>
    <xf numFmtId="0" fontId="8" fillId="3" borderId="10" xfId="0" applyFont="1" applyFill="1" applyBorder="1" applyAlignment="1" applyProtection="1">
      <alignment vertical="top" wrapText="1"/>
    </xf>
    <xf numFmtId="0" fontId="8" fillId="3" borderId="0" xfId="0" applyFont="1" applyFill="1" applyBorder="1" applyAlignment="1" applyProtection="1">
      <alignment vertical="top"/>
    </xf>
    <xf numFmtId="0" fontId="7" fillId="3" borderId="0" xfId="0" applyFont="1" applyFill="1" applyBorder="1" applyAlignment="1" applyProtection="1">
      <alignment vertical="top"/>
    </xf>
    <xf numFmtId="0" fontId="48" fillId="3" borderId="0" xfId="0" applyFont="1" applyFill="1" applyAlignment="1">
      <alignment vertical="top" wrapText="1"/>
    </xf>
    <xf numFmtId="0" fontId="8" fillId="3" borderId="1" xfId="0" applyNumberFormat="1" applyFont="1" applyFill="1" applyBorder="1" applyAlignment="1">
      <alignment vertical="top" wrapText="1"/>
    </xf>
    <xf numFmtId="0" fontId="0" fillId="3" borderId="0" xfId="0" applyFill="1" applyAlignment="1">
      <alignment vertical="top" wrapText="1"/>
    </xf>
    <xf numFmtId="0" fontId="44" fillId="0" borderId="0" xfId="0" applyFont="1" applyBorder="1" applyAlignment="1"/>
    <xf numFmtId="0" fontId="7" fillId="0" borderId="9" xfId="0" applyFont="1" applyFill="1" applyBorder="1" applyAlignment="1" applyProtection="1">
      <alignment horizontal="center" vertical="center" wrapText="1"/>
    </xf>
    <xf numFmtId="0" fontId="7" fillId="0" borderId="1" xfId="0" applyFont="1" applyFill="1" applyBorder="1" applyAlignment="1" applyProtection="1">
      <alignment horizontal="center" wrapText="1"/>
    </xf>
    <xf numFmtId="0" fontId="7" fillId="0" borderId="11" xfId="0" applyFont="1" applyFill="1" applyBorder="1" applyAlignment="1" applyProtection="1">
      <alignment horizontal="center" vertical="center" wrapText="1"/>
    </xf>
    <xf numFmtId="0" fontId="7" fillId="0" borderId="1" xfId="0" applyFont="1" applyFill="1" applyBorder="1" applyAlignment="1" applyProtection="1">
      <alignment horizontal="center"/>
    </xf>
    <xf numFmtId="0" fontId="7" fillId="0" borderId="0" xfId="0" applyFont="1" applyFill="1" applyProtection="1"/>
    <xf numFmtId="0" fontId="8" fillId="0" borderId="10" xfId="0" applyFont="1" applyFill="1" applyBorder="1" applyAlignment="1" applyProtection="1"/>
    <xf numFmtId="0" fontId="8" fillId="0" borderId="20" xfId="0" applyFont="1" applyFill="1" applyBorder="1" applyAlignment="1" applyProtection="1"/>
    <xf numFmtId="0" fontId="8" fillId="0" borderId="2" xfId="0" applyFont="1" applyFill="1" applyBorder="1" applyAlignment="1" applyProtection="1"/>
    <xf numFmtId="0" fontId="8" fillId="0" borderId="1" xfId="0" applyFont="1" applyFill="1" applyBorder="1" applyAlignment="1" applyProtection="1">
      <alignment horizontal="center" vertical="top" wrapText="1"/>
    </xf>
    <xf numFmtId="0" fontId="8" fillId="0" borderId="1" xfId="0" applyFont="1" applyFill="1" applyBorder="1" applyAlignment="1" applyProtection="1">
      <alignment wrapText="1"/>
    </xf>
    <xf numFmtId="0" fontId="8" fillId="0" borderId="1" xfId="0" applyFont="1" applyFill="1" applyBorder="1" applyProtection="1"/>
    <xf numFmtId="0" fontId="8" fillId="0" borderId="0" xfId="0" applyFont="1" applyFill="1" applyBorder="1" applyAlignment="1" applyProtection="1"/>
    <xf numFmtId="0" fontId="8" fillId="0" borderId="0" xfId="0" applyFont="1" applyFill="1" applyBorder="1" applyAlignment="1" applyProtection="1">
      <alignment vertical="top" wrapText="1"/>
    </xf>
    <xf numFmtId="9" fontId="8" fillId="4" borderId="1" xfId="0" applyNumberFormat="1" applyFont="1" applyFill="1" applyBorder="1" applyAlignment="1" applyProtection="1">
      <alignment horizontal="left" vertical="top" wrapText="1"/>
      <protection locked="0"/>
    </xf>
    <xf numFmtId="0" fontId="8" fillId="5" borderId="10" xfId="0" applyFont="1" applyFill="1" applyBorder="1" applyAlignment="1" applyProtection="1">
      <alignment horizontal="center" vertical="top" wrapText="1"/>
      <protection locked="0"/>
    </xf>
    <xf numFmtId="0" fontId="8" fillId="5" borderId="2" xfId="0" applyFont="1" applyFill="1" applyBorder="1" applyAlignment="1" applyProtection="1">
      <alignment horizontal="center" vertical="top" wrapText="1"/>
      <protection locked="0"/>
    </xf>
    <xf numFmtId="4" fontId="8" fillId="4" borderId="1" xfId="0" applyNumberFormat="1" applyFont="1" applyFill="1" applyBorder="1" applyAlignment="1" applyProtection="1">
      <alignment horizontal="left" vertical="top" wrapText="1"/>
      <protection locked="0"/>
    </xf>
    <xf numFmtId="3" fontId="8" fillId="4" borderId="1" xfId="0" applyNumberFormat="1" applyFont="1" applyFill="1" applyBorder="1" applyAlignment="1" applyProtection="1">
      <alignment horizontal="left" vertical="top" wrapText="1"/>
      <protection locked="0"/>
    </xf>
    <xf numFmtId="0" fontId="50" fillId="0" borderId="0" xfId="0" applyFont="1"/>
    <xf numFmtId="0" fontId="4" fillId="4" borderId="1" xfId="2" applyFont="1" applyFill="1" applyBorder="1" applyAlignment="1" applyProtection="1">
      <protection locked="0"/>
    </xf>
    <xf numFmtId="0" fontId="5" fillId="0" borderId="0" xfId="0" applyFont="1" applyBorder="1" applyAlignment="1"/>
    <xf numFmtId="0" fontId="39" fillId="0" borderId="0" xfId="0" applyFont="1" applyBorder="1" applyAlignment="1"/>
    <xf numFmtId="0" fontId="44" fillId="0" borderId="0" xfId="0" applyFont="1" applyBorder="1" applyAlignment="1"/>
    <xf numFmtId="0" fontId="37" fillId="0" borderId="0" xfId="0" applyFont="1" applyBorder="1" applyAlignment="1"/>
    <xf numFmtId="0" fontId="37" fillId="0" borderId="0" xfId="0" applyFont="1" applyBorder="1" applyAlignment="1">
      <alignment horizontal="center"/>
    </xf>
    <xf numFmtId="0" fontId="0" fillId="0" borderId="0" xfId="0" applyBorder="1" applyAlignment="1"/>
    <xf numFmtId="0" fontId="40" fillId="0" borderId="0" xfId="0" applyFont="1" applyBorder="1" applyAlignment="1">
      <alignment horizontal="center"/>
    </xf>
    <xf numFmtId="0" fontId="40" fillId="0" borderId="0" xfId="0" applyFont="1" applyBorder="1" applyAlignment="1">
      <alignment horizontal="center" wrapText="1"/>
    </xf>
    <xf numFmtId="0" fontId="0" fillId="0" borderId="0" xfId="0" applyBorder="1" applyAlignment="1">
      <alignment horizontal="center"/>
    </xf>
    <xf numFmtId="0" fontId="7" fillId="0" borderId="0" xfId="0" applyFont="1" applyFill="1" applyBorder="1" applyAlignment="1" applyProtection="1">
      <alignment horizontal="center"/>
    </xf>
    <xf numFmtId="0" fontId="9" fillId="3" borderId="0" xfId="0" applyFont="1" applyFill="1" applyAlignment="1">
      <alignment horizontal="center"/>
    </xf>
    <xf numFmtId="0" fontId="24" fillId="3" borderId="0" xfId="0" applyFont="1" applyFill="1" applyAlignment="1">
      <alignment horizontal="center"/>
    </xf>
    <xf numFmtId="0" fontId="9" fillId="3" borderId="14"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5" xfId="0" applyFont="1" applyFill="1" applyBorder="1" applyAlignment="1" applyProtection="1">
      <alignment horizontal="center"/>
    </xf>
    <xf numFmtId="0" fontId="9" fillId="3" borderId="0" xfId="0" applyFont="1" applyFill="1" applyAlignment="1" applyProtection="1">
      <alignment horizontal="center"/>
    </xf>
    <xf numFmtId="0" fontId="14" fillId="3" borderId="0" xfId="0" applyFont="1" applyFill="1" applyAlignment="1" applyProtection="1">
      <alignment horizontal="center"/>
    </xf>
    <xf numFmtId="0" fontId="32" fillId="3" borderId="0" xfId="0" applyFont="1" applyFill="1" applyAlignment="1">
      <alignment horizontal="center" wrapText="1"/>
    </xf>
    <xf numFmtId="0" fontId="8" fillId="3" borderId="0" xfId="0" applyFont="1" applyFill="1" applyAlignment="1" applyProtection="1">
      <alignment vertical="top" wrapText="1"/>
    </xf>
    <xf numFmtId="0" fontId="8" fillId="3" borderId="1" xfId="0" applyFont="1" applyFill="1" applyBorder="1" applyAlignment="1">
      <alignment vertical="top" wrapText="1"/>
    </xf>
    <xf numFmtId="0" fontId="32" fillId="3" borderId="0" xfId="0" applyFont="1" applyFill="1" applyAlignment="1" applyProtection="1">
      <alignment horizontal="center" wrapText="1"/>
    </xf>
    <xf numFmtId="0" fontId="32" fillId="3" borderId="0" xfId="0" applyFont="1" applyFill="1" applyAlignment="1" applyProtection="1">
      <alignment horizontal="center"/>
    </xf>
    <xf numFmtId="0" fontId="8" fillId="3" borderId="10" xfId="0" applyFont="1" applyFill="1" applyBorder="1" applyAlignment="1">
      <alignment vertical="top" wrapText="1"/>
    </xf>
    <xf numFmtId="0" fontId="8" fillId="3" borderId="2" xfId="0" applyFont="1" applyFill="1" applyBorder="1" applyAlignment="1">
      <alignment vertical="top" wrapText="1"/>
    </xf>
    <xf numFmtId="0" fontId="14" fillId="3" borderId="0" xfId="0" applyFont="1" applyFill="1" applyAlignment="1" applyProtection="1">
      <alignment horizontal="center" wrapText="1"/>
    </xf>
    <xf numFmtId="0" fontId="0" fillId="0" borderId="0" xfId="0" applyAlignment="1" applyProtection="1">
      <alignment horizontal="center"/>
    </xf>
    <xf numFmtId="0" fontId="8" fillId="3" borderId="0" xfId="0" applyFont="1" applyFill="1" applyAlignment="1" applyProtection="1">
      <alignment horizontal="left" wrapText="1"/>
    </xf>
    <xf numFmtId="0" fontId="33" fillId="3" borderId="0" xfId="0" applyFont="1" applyFill="1" applyAlignment="1" applyProtection="1">
      <alignment horizontal="center" wrapText="1"/>
    </xf>
    <xf numFmtId="0" fontId="9" fillId="3" borderId="0" xfId="0" applyFont="1" applyFill="1" applyAlignment="1" applyProtection="1">
      <alignment horizontal="center" vertical="top" wrapText="1"/>
    </xf>
    <xf numFmtId="0" fontId="25" fillId="3" borderId="0" xfId="0" applyFont="1" applyFill="1" applyAlignment="1" applyProtection="1">
      <alignment horizontal="center"/>
    </xf>
    <xf numFmtId="0" fontId="7" fillId="3" borderId="0" xfId="0" applyFont="1" applyFill="1" applyAlignment="1" applyProtection="1">
      <alignment horizontal="right" wrapText="1"/>
    </xf>
    <xf numFmtId="0" fontId="7" fillId="3" borderId="15" xfId="0" applyFont="1" applyFill="1" applyBorder="1" applyAlignment="1" applyProtection="1">
      <alignment horizontal="right" wrapText="1"/>
    </xf>
    <xf numFmtId="0" fontId="8" fillId="4" borderId="10" xfId="0" applyFont="1" applyFill="1" applyBorder="1" applyAlignment="1" applyProtection="1">
      <alignment vertical="top" wrapText="1"/>
      <protection locked="0"/>
    </xf>
    <xf numFmtId="0" fontId="8" fillId="4" borderId="20" xfId="0" applyFont="1" applyFill="1" applyBorder="1" applyAlignment="1" applyProtection="1">
      <alignment vertical="top" wrapText="1"/>
      <protection locked="0"/>
    </xf>
    <xf numFmtId="0" fontId="8" fillId="4" borderId="2" xfId="0" applyFont="1" applyFill="1" applyBorder="1" applyAlignment="1" applyProtection="1">
      <alignment vertical="top" wrapText="1"/>
      <protection locked="0"/>
    </xf>
    <xf numFmtId="0" fontId="0" fillId="4" borderId="10"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19" fillId="3" borderId="0" xfId="0" applyFont="1" applyFill="1" applyAlignment="1" applyProtection="1">
      <alignment horizontal="center"/>
    </xf>
    <xf numFmtId="0" fontId="19" fillId="3" borderId="0" xfId="0" applyFont="1" applyFill="1" applyAlignment="1" applyProtection="1">
      <alignment horizontal="center" vertical="top" wrapText="1"/>
    </xf>
    <xf numFmtId="0" fontId="8" fillId="4" borderId="10" xfId="0" applyFont="1" applyFill="1" applyBorder="1" applyAlignment="1" applyProtection="1">
      <alignment horizontal="left" vertical="top" wrapText="1"/>
      <protection locked="0"/>
    </xf>
    <xf numFmtId="0" fontId="8" fillId="4" borderId="2" xfId="0" applyFont="1" applyFill="1" applyBorder="1" applyAlignment="1" applyProtection="1">
      <alignment horizontal="left" vertical="top" wrapText="1"/>
      <protection locked="0"/>
    </xf>
    <xf numFmtId="0" fontId="22" fillId="3" borderId="0" xfId="0" applyFont="1" applyFill="1" applyAlignment="1" applyProtection="1">
      <alignment horizontal="center"/>
    </xf>
    <xf numFmtId="0" fontId="11" fillId="3" borderId="0" xfId="0" applyFont="1" applyFill="1" applyAlignment="1" applyProtection="1">
      <alignment horizontal="right" vertical="top" wrapText="1"/>
    </xf>
    <xf numFmtId="0" fontId="28" fillId="0" borderId="0" xfId="0" applyFont="1" applyProtection="1"/>
    <xf numFmtId="0" fontId="28" fillId="0" borderId="15" xfId="0" applyFont="1" applyBorder="1" applyProtection="1"/>
    <xf numFmtId="0" fontId="7" fillId="3" borderId="16"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3" xfId="0" applyFont="1" applyFill="1" applyBorder="1" applyAlignment="1" applyProtection="1">
      <alignment horizontal="center"/>
    </xf>
    <xf numFmtId="0" fontId="7" fillId="3" borderId="14" xfId="0" applyFont="1" applyFill="1" applyBorder="1" applyAlignment="1" applyProtection="1">
      <alignment horizontal="center"/>
    </xf>
    <xf numFmtId="0" fontId="7" fillId="3" borderId="15" xfId="0" applyFont="1" applyFill="1" applyBorder="1" applyAlignment="1" applyProtection="1">
      <alignment horizontal="center"/>
    </xf>
    <xf numFmtId="0" fontId="8" fillId="4" borderId="20" xfId="0" applyFont="1" applyFill="1" applyBorder="1" applyAlignment="1" applyProtection="1">
      <alignment horizontal="left" vertical="top" wrapText="1"/>
      <protection locked="0"/>
    </xf>
    <xf numFmtId="0" fontId="14" fillId="3" borderId="0" xfId="0" applyFont="1" applyFill="1" applyAlignment="1">
      <alignment horizontal="center"/>
    </xf>
    <xf numFmtId="0" fontId="7" fillId="0" borderId="7" xfId="0" applyFont="1" applyFill="1" applyBorder="1" applyAlignment="1" applyProtection="1">
      <alignment horizontal="center" vertical="top" wrapText="1"/>
    </xf>
    <xf numFmtId="0" fontId="7" fillId="0" borderId="9" xfId="0" applyFont="1" applyFill="1" applyBorder="1" applyAlignment="1" applyProtection="1">
      <alignment horizontal="center" vertical="top" wrapText="1"/>
    </xf>
    <xf numFmtId="0" fontId="7" fillId="0" borderId="10" xfId="0" applyFont="1" applyFill="1" applyBorder="1" applyAlignment="1" applyProtection="1">
      <alignment horizontal="center" wrapText="1"/>
    </xf>
    <xf numFmtId="0" fontId="7" fillId="0" borderId="20" xfId="0" applyFont="1" applyFill="1" applyBorder="1" applyAlignment="1" applyProtection="1">
      <alignment horizontal="center" wrapText="1"/>
    </xf>
    <xf numFmtId="0" fontId="7" fillId="0" borderId="2" xfId="0" applyFont="1" applyFill="1" applyBorder="1" applyAlignment="1" applyProtection="1">
      <alignment horizontal="center" wrapText="1"/>
    </xf>
    <xf numFmtId="0" fontId="7" fillId="0" borderId="7"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wrapText="1"/>
    </xf>
    <xf numFmtId="0" fontId="7" fillId="0" borderId="13" xfId="0" applyFont="1" applyFill="1" applyBorder="1" applyAlignment="1" applyProtection="1">
      <alignment horizontal="center" wrapText="1"/>
    </xf>
    <xf numFmtId="0" fontId="7" fillId="0" borderId="1" xfId="0" applyFont="1" applyFill="1" applyBorder="1" applyAlignment="1" applyProtection="1">
      <alignment horizontal="left" vertical="top" wrapText="1"/>
      <protection locked="0"/>
    </xf>
    <xf numFmtId="0" fontId="8" fillId="0" borderId="10" xfId="0" applyFont="1" applyFill="1" applyBorder="1" applyAlignment="1" applyProtection="1"/>
    <xf numFmtId="0" fontId="8" fillId="0" borderId="20" xfId="0" applyFont="1" applyFill="1" applyBorder="1" applyAlignment="1" applyProtection="1"/>
    <xf numFmtId="0" fontId="8" fillId="0" borderId="2" xfId="0" applyFont="1" applyFill="1" applyBorder="1" applyAlignment="1" applyProtection="1"/>
    <xf numFmtId="0" fontId="8" fillId="0" borderId="1" xfId="0" applyFont="1" applyFill="1" applyBorder="1" applyAlignment="1" applyProtection="1"/>
    <xf numFmtId="0" fontId="8" fillId="0" borderId="10" xfId="0" applyFont="1" applyFill="1" applyBorder="1" applyAlignment="1" applyProtection="1">
      <alignment horizontal="left"/>
    </xf>
    <xf numFmtId="0" fontId="8" fillId="0" borderId="20" xfId="0" applyFont="1" applyFill="1" applyBorder="1" applyAlignment="1" applyProtection="1">
      <alignment horizontal="left"/>
    </xf>
    <xf numFmtId="0" fontId="8" fillId="0" borderId="2" xfId="0" applyFont="1" applyFill="1" applyBorder="1" applyAlignment="1" applyProtection="1">
      <alignment horizontal="left"/>
    </xf>
    <xf numFmtId="0" fontId="8" fillId="0" borderId="1" xfId="0" applyFont="1" applyFill="1" applyBorder="1" applyAlignment="1" applyProtection="1">
      <alignment vertical="top" wrapText="1"/>
    </xf>
    <xf numFmtId="0" fontId="7" fillId="0" borderId="10" xfId="0" applyFont="1" applyFill="1" applyBorder="1" applyAlignment="1" applyProtection="1">
      <alignment horizontal="left" vertical="top" wrapText="1"/>
      <protection locked="0"/>
    </xf>
    <xf numFmtId="0" fontId="7" fillId="0" borderId="20"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3" fontId="8" fillId="0" borderId="10" xfId="0" applyNumberFormat="1" applyFont="1" applyFill="1" applyBorder="1" applyAlignment="1" applyProtection="1">
      <alignment horizontal="left" vertical="top" wrapText="1"/>
      <protection locked="0"/>
    </xf>
    <xf numFmtId="3" fontId="8" fillId="0" borderId="20" xfId="0" applyNumberFormat="1" applyFont="1" applyFill="1" applyBorder="1" applyAlignment="1" applyProtection="1">
      <alignment horizontal="left" vertical="top" wrapText="1"/>
      <protection locked="0"/>
    </xf>
    <xf numFmtId="3" fontId="8" fillId="0" borderId="2"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horizontal="center" vertical="top" wrapText="1"/>
    </xf>
    <xf numFmtId="0" fontId="8" fillId="0" borderId="11" xfId="0" applyFont="1" applyFill="1" applyBorder="1" applyAlignment="1" applyProtection="1">
      <alignment horizontal="center" wrapText="1"/>
    </xf>
    <xf numFmtId="0" fontId="8" fillId="0" borderId="13" xfId="0" applyFont="1" applyFill="1" applyBorder="1" applyAlignment="1" applyProtection="1">
      <alignment horizontal="center" wrapText="1"/>
    </xf>
    <xf numFmtId="0" fontId="8" fillId="0" borderId="16" xfId="0" applyFont="1" applyFill="1" applyBorder="1" applyAlignment="1" applyProtection="1">
      <alignment horizontal="center" wrapText="1"/>
    </xf>
    <xf numFmtId="0" fontId="8" fillId="0" borderId="18" xfId="0" applyFont="1" applyFill="1" applyBorder="1" applyAlignment="1" applyProtection="1">
      <alignment horizontal="center" wrapText="1"/>
    </xf>
    <xf numFmtId="0" fontId="8" fillId="0" borderId="1" xfId="0" applyFont="1" applyFill="1" applyBorder="1" applyAlignment="1" applyProtection="1">
      <alignment horizontal="center"/>
    </xf>
    <xf numFmtId="0" fontId="8" fillId="0" borderId="10" xfId="0" applyFont="1" applyFill="1" applyBorder="1" applyAlignment="1" applyProtection="1">
      <alignment horizontal="center" vertical="top" wrapText="1"/>
      <protection locked="0"/>
    </xf>
    <xf numFmtId="0" fontId="8" fillId="0" borderId="2" xfId="0"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xf>
    <xf numFmtId="0" fontId="8" fillId="0" borderId="0" xfId="0" applyFont="1" applyFill="1" applyAlignment="1" applyProtection="1">
      <alignment wrapText="1"/>
    </xf>
    <xf numFmtId="0" fontId="7" fillId="3" borderId="7" xfId="0" applyFont="1" applyFill="1" applyBorder="1" applyAlignment="1" applyProtection="1">
      <alignment vertical="center"/>
    </xf>
    <xf numFmtId="0" fontId="7" fillId="3" borderId="9" xfId="0" applyFont="1" applyFill="1" applyBorder="1" applyAlignment="1" applyProtection="1">
      <alignment vertical="center"/>
    </xf>
    <xf numFmtId="0" fontId="7" fillId="3" borderId="7"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1" xfId="0" applyFont="1" applyFill="1" applyBorder="1" applyAlignment="1" applyProtection="1">
      <alignment horizontal="center" wrapText="1"/>
    </xf>
    <xf numFmtId="0" fontId="7" fillId="3" borderId="13" xfId="0" applyFont="1" applyFill="1" applyBorder="1" applyAlignment="1" applyProtection="1">
      <alignment horizontal="center" wrapText="1"/>
    </xf>
    <xf numFmtId="0" fontId="7" fillId="3" borderId="10" xfId="0" applyFont="1" applyFill="1" applyBorder="1" applyAlignment="1" applyProtection="1">
      <alignment horizontal="center" wrapText="1"/>
    </xf>
    <xf numFmtId="0" fontId="7" fillId="3" borderId="20" xfId="0" applyFont="1" applyFill="1" applyBorder="1" applyAlignment="1" applyProtection="1">
      <alignment horizontal="center" wrapText="1"/>
    </xf>
    <xf numFmtId="0" fontId="7" fillId="3" borderId="2" xfId="0" applyFont="1" applyFill="1" applyBorder="1" applyAlignment="1" applyProtection="1">
      <alignment horizontal="center" wrapText="1"/>
    </xf>
    <xf numFmtId="0" fontId="7" fillId="3" borderId="7" xfId="0" applyFont="1" applyFill="1" applyBorder="1" applyAlignment="1" applyProtection="1">
      <alignment horizontal="center" vertical="top" wrapText="1"/>
    </xf>
    <xf numFmtId="0" fontId="7" fillId="3" borderId="9" xfId="0" applyFont="1" applyFill="1" applyBorder="1" applyAlignment="1" applyProtection="1">
      <alignment horizontal="center" vertical="top" wrapText="1"/>
    </xf>
    <xf numFmtId="0" fontId="7" fillId="3" borderId="0" xfId="0" applyFont="1" applyFill="1" applyAlignment="1" applyProtection="1">
      <alignment wrapText="1"/>
    </xf>
    <xf numFmtId="0" fontId="8" fillId="3" borderId="0" xfId="0" applyNumberFormat="1" applyFont="1" applyFill="1" applyAlignment="1" applyProtection="1">
      <alignment wrapText="1"/>
    </xf>
    <xf numFmtId="0" fontId="8" fillId="3" borderId="1" xfId="0" applyFont="1" applyFill="1" applyBorder="1" applyAlignment="1" applyProtection="1">
      <alignment vertical="top" wrapText="1"/>
    </xf>
    <xf numFmtId="0" fontId="7" fillId="4" borderId="1" xfId="0" applyFont="1" applyFill="1" applyBorder="1" applyAlignment="1" applyProtection="1">
      <alignment horizontal="left" vertical="top" wrapText="1"/>
      <protection locked="0"/>
    </xf>
    <xf numFmtId="0" fontId="8" fillId="3" borderId="10" xfId="0" applyFont="1" applyFill="1" applyBorder="1" applyAlignment="1" applyProtection="1"/>
    <xf numFmtId="0" fontId="8" fillId="3" borderId="20" xfId="0" applyFont="1" applyFill="1" applyBorder="1" applyAlignment="1" applyProtection="1"/>
    <xf numFmtId="0" fontId="8" fillId="3" borderId="2" xfId="0" applyFont="1" applyFill="1" applyBorder="1" applyAlignment="1" applyProtection="1"/>
    <xf numFmtId="0" fontId="8" fillId="5" borderId="10" xfId="0" applyFont="1" applyFill="1" applyBorder="1" applyAlignment="1" applyProtection="1">
      <alignment horizontal="center" vertical="top" wrapText="1"/>
      <protection locked="0"/>
    </xf>
    <xf numFmtId="0" fontId="8" fillId="5" borderId="2" xfId="0" applyFont="1" applyFill="1" applyBorder="1" applyAlignment="1" applyProtection="1">
      <alignment horizontal="center" vertical="top" wrapText="1"/>
      <protection locked="0"/>
    </xf>
    <xf numFmtId="0" fontId="8" fillId="3" borderId="1" xfId="0" applyFont="1" applyFill="1" applyBorder="1" applyAlignment="1" applyProtection="1">
      <alignment horizontal="center" vertical="top"/>
    </xf>
    <xf numFmtId="0" fontId="8" fillId="3" borderId="1" xfId="0" applyFont="1" applyFill="1" applyBorder="1" applyAlignment="1" applyProtection="1">
      <alignment horizontal="center" vertical="top" wrapText="1"/>
    </xf>
    <xf numFmtId="0" fontId="8" fillId="3" borderId="11" xfId="0" applyFont="1" applyFill="1" applyBorder="1" applyAlignment="1" applyProtection="1">
      <alignment horizontal="center" wrapText="1"/>
    </xf>
    <xf numFmtId="0" fontId="8" fillId="3" borderId="13" xfId="0" applyFont="1" applyFill="1" applyBorder="1" applyAlignment="1" applyProtection="1">
      <alignment horizontal="center" wrapText="1"/>
    </xf>
    <xf numFmtId="0" fontId="8" fillId="3" borderId="16" xfId="0" applyFont="1" applyFill="1" applyBorder="1" applyAlignment="1" applyProtection="1">
      <alignment horizontal="center" wrapText="1"/>
    </xf>
    <xf numFmtId="0" fontId="8" fillId="3" borderId="18" xfId="0" applyFont="1" applyFill="1" applyBorder="1" applyAlignment="1" applyProtection="1">
      <alignment horizontal="center" wrapText="1"/>
    </xf>
    <xf numFmtId="0" fontId="8" fillId="3" borderId="1" xfId="0" applyFont="1" applyFill="1" applyBorder="1" applyAlignment="1" applyProtection="1"/>
    <xf numFmtId="0" fontId="8" fillId="3" borderId="10" xfId="0" applyFont="1" applyFill="1" applyBorder="1" applyAlignment="1" applyProtection="1">
      <alignment horizontal="left"/>
    </xf>
    <xf numFmtId="0" fontId="8" fillId="3" borderId="20" xfId="0" applyFont="1" applyFill="1" applyBorder="1" applyAlignment="1" applyProtection="1">
      <alignment horizontal="left"/>
    </xf>
    <xf numFmtId="0" fontId="8" fillId="3" borderId="2" xfId="0" applyFont="1" applyFill="1" applyBorder="1" applyAlignment="1" applyProtection="1">
      <alignment horizontal="left"/>
    </xf>
    <xf numFmtId="0" fontId="7" fillId="4" borderId="10"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wrapText="1"/>
      <protection locked="0"/>
    </xf>
    <xf numFmtId="3" fontId="8" fillId="3" borderId="10" xfId="0" applyNumberFormat="1" applyFont="1" applyFill="1" applyBorder="1" applyAlignment="1" applyProtection="1">
      <alignment horizontal="left" vertical="top" wrapText="1"/>
    </xf>
    <xf numFmtId="3" fontId="8" fillId="3" borderId="20" xfId="0" applyNumberFormat="1" applyFont="1" applyFill="1" applyBorder="1" applyAlignment="1" applyProtection="1">
      <alignment horizontal="left" vertical="top" wrapText="1"/>
    </xf>
    <xf numFmtId="3" fontId="8" fillId="3" borderId="2" xfId="0" applyNumberFormat="1" applyFont="1" applyFill="1" applyBorder="1" applyAlignment="1" applyProtection="1">
      <alignment horizontal="left" vertical="top" wrapText="1"/>
    </xf>
    <xf numFmtId="0" fontId="8" fillId="3" borderId="1" xfId="0" applyFont="1" applyFill="1" applyBorder="1" applyAlignment="1" applyProtection="1">
      <alignment horizontal="center"/>
    </xf>
    <xf numFmtId="0" fontId="8" fillId="5" borderId="10" xfId="0" applyFont="1" applyFill="1" applyBorder="1" applyAlignment="1" applyProtection="1">
      <alignment horizontal="left" vertical="top" wrapText="1"/>
      <protection locked="0"/>
    </xf>
    <xf numFmtId="0" fontId="8" fillId="5" borderId="20"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3" borderId="0" xfId="0" applyFont="1" applyFill="1" applyAlignment="1" applyProtection="1">
      <alignment wrapText="1"/>
    </xf>
  </cellXfs>
  <cellStyles count="5">
    <cellStyle name="GreyOrWhite" xfId="1"/>
    <cellStyle name="Hyperlink" xfId="2" builtinId="8"/>
    <cellStyle name="Normal" xfId="0" builtinId="0"/>
    <cellStyle name="Normal 3" xfId="3"/>
    <cellStyle name="Normal_LI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47"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jpeg"/><Relationship Id="rId18" Type="http://schemas.openxmlformats.org/officeDocument/2006/relationships/hyperlink" Target="#FinProg"/><Relationship Id="rId3" Type="http://schemas.openxmlformats.org/officeDocument/2006/relationships/image" Target="../media/image3.jpeg"/><Relationship Id="rId21" Type="http://schemas.openxmlformats.org/officeDocument/2006/relationships/image" Target="../media/image16.jpeg"/><Relationship Id="rId7" Type="http://schemas.openxmlformats.org/officeDocument/2006/relationships/image" Target="../media/image7.jpeg"/><Relationship Id="rId12" Type="http://schemas.openxmlformats.org/officeDocument/2006/relationships/hyperlink" Target="#Obj"/><Relationship Id="rId17" Type="http://schemas.openxmlformats.org/officeDocument/2006/relationships/image" Target="../media/image14.jpeg"/><Relationship Id="rId25" Type="http://schemas.openxmlformats.org/officeDocument/2006/relationships/image" Target="../media/image18.jpeg"/><Relationship Id="rId2" Type="http://schemas.openxmlformats.org/officeDocument/2006/relationships/image" Target="../media/image2.jpeg"/><Relationship Id="rId16" Type="http://schemas.openxmlformats.org/officeDocument/2006/relationships/hyperlink" Target="#FinAction"/><Relationship Id="rId20" Type="http://schemas.openxmlformats.org/officeDocument/2006/relationships/hyperlink" Target="#ActionP"/><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hyperlink" Target="#OutAction"/><Relationship Id="rId5" Type="http://schemas.openxmlformats.org/officeDocument/2006/relationships/image" Target="../media/image5.jpeg"/><Relationship Id="rId15" Type="http://schemas.openxmlformats.org/officeDocument/2006/relationships/image" Target="../media/image13.jpeg"/><Relationship Id="rId23" Type="http://schemas.openxmlformats.org/officeDocument/2006/relationships/image" Target="../media/image17.jpeg"/><Relationship Id="rId10" Type="http://schemas.openxmlformats.org/officeDocument/2006/relationships/image" Target="../media/image10.jpeg"/><Relationship Id="rId19"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hyperlink" Target="#OutProg"/><Relationship Id="rId22" Type="http://schemas.openxmlformats.org/officeDocument/2006/relationships/hyperlink" Target="#Prog"/></Relationships>
</file>

<file path=xl/drawings/_rels/drawing10.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jpeg"/><Relationship Id="rId18" Type="http://schemas.openxmlformats.org/officeDocument/2006/relationships/hyperlink" Target="#FinProg"/><Relationship Id="rId3" Type="http://schemas.openxmlformats.org/officeDocument/2006/relationships/image" Target="../media/image3.jpeg"/><Relationship Id="rId21" Type="http://schemas.openxmlformats.org/officeDocument/2006/relationships/image" Target="../media/image16.jpeg"/><Relationship Id="rId7" Type="http://schemas.openxmlformats.org/officeDocument/2006/relationships/image" Target="../media/image7.jpeg"/><Relationship Id="rId12" Type="http://schemas.openxmlformats.org/officeDocument/2006/relationships/hyperlink" Target="#Obj"/><Relationship Id="rId17" Type="http://schemas.openxmlformats.org/officeDocument/2006/relationships/image" Target="../media/image14.jpeg"/><Relationship Id="rId25" Type="http://schemas.openxmlformats.org/officeDocument/2006/relationships/image" Target="../media/image18.jpeg"/><Relationship Id="rId2" Type="http://schemas.openxmlformats.org/officeDocument/2006/relationships/image" Target="../media/image2.jpeg"/><Relationship Id="rId16" Type="http://schemas.openxmlformats.org/officeDocument/2006/relationships/hyperlink" Target="#FinAction"/><Relationship Id="rId20" Type="http://schemas.openxmlformats.org/officeDocument/2006/relationships/hyperlink" Target="#ActionP"/><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hyperlink" Target="#OutAction"/><Relationship Id="rId5" Type="http://schemas.openxmlformats.org/officeDocument/2006/relationships/image" Target="../media/image5.jpeg"/><Relationship Id="rId15" Type="http://schemas.openxmlformats.org/officeDocument/2006/relationships/image" Target="../media/image13.jpeg"/><Relationship Id="rId23" Type="http://schemas.openxmlformats.org/officeDocument/2006/relationships/image" Target="../media/image17.jpeg"/><Relationship Id="rId10" Type="http://schemas.openxmlformats.org/officeDocument/2006/relationships/image" Target="../media/image10.jpeg"/><Relationship Id="rId19"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hyperlink" Target="#OutProg"/><Relationship Id="rId22" Type="http://schemas.openxmlformats.org/officeDocument/2006/relationships/hyperlink" Target="#Prog"/></Relationships>
</file>

<file path=xl/drawings/_rels/drawing20.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jpeg"/><Relationship Id="rId18" Type="http://schemas.openxmlformats.org/officeDocument/2006/relationships/hyperlink" Target="#FinProg"/><Relationship Id="rId3" Type="http://schemas.openxmlformats.org/officeDocument/2006/relationships/image" Target="../media/image3.jpeg"/><Relationship Id="rId21" Type="http://schemas.openxmlformats.org/officeDocument/2006/relationships/image" Target="../media/image16.jpeg"/><Relationship Id="rId7" Type="http://schemas.openxmlformats.org/officeDocument/2006/relationships/image" Target="../media/image7.jpeg"/><Relationship Id="rId12" Type="http://schemas.openxmlformats.org/officeDocument/2006/relationships/hyperlink" Target="#Obj"/><Relationship Id="rId17" Type="http://schemas.openxmlformats.org/officeDocument/2006/relationships/image" Target="../media/image14.jpeg"/><Relationship Id="rId25" Type="http://schemas.openxmlformats.org/officeDocument/2006/relationships/image" Target="../media/image18.jpeg"/><Relationship Id="rId2" Type="http://schemas.openxmlformats.org/officeDocument/2006/relationships/image" Target="../media/image2.jpeg"/><Relationship Id="rId16" Type="http://schemas.openxmlformats.org/officeDocument/2006/relationships/hyperlink" Target="#FinAction"/><Relationship Id="rId20" Type="http://schemas.openxmlformats.org/officeDocument/2006/relationships/hyperlink" Target="#ActionP"/><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hyperlink" Target="#OutAction"/><Relationship Id="rId5" Type="http://schemas.openxmlformats.org/officeDocument/2006/relationships/image" Target="../media/image5.jpeg"/><Relationship Id="rId15" Type="http://schemas.openxmlformats.org/officeDocument/2006/relationships/image" Target="../media/image13.jpeg"/><Relationship Id="rId23" Type="http://schemas.openxmlformats.org/officeDocument/2006/relationships/image" Target="../media/image17.jpeg"/><Relationship Id="rId10" Type="http://schemas.openxmlformats.org/officeDocument/2006/relationships/image" Target="../media/image10.jpeg"/><Relationship Id="rId19"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hyperlink" Target="#OutProg"/><Relationship Id="rId22" Type="http://schemas.openxmlformats.org/officeDocument/2006/relationships/hyperlink" Target="#Prog"/></Relationships>
</file>

<file path=xl/drawings/_rels/drawing30.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4.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jpeg"/><Relationship Id="rId18" Type="http://schemas.openxmlformats.org/officeDocument/2006/relationships/hyperlink" Target="#FinProg"/><Relationship Id="rId26" Type="http://schemas.openxmlformats.org/officeDocument/2006/relationships/image" Target="../media/image19.jpeg"/><Relationship Id="rId3" Type="http://schemas.openxmlformats.org/officeDocument/2006/relationships/image" Target="../media/image3.jpeg"/><Relationship Id="rId21" Type="http://schemas.openxmlformats.org/officeDocument/2006/relationships/image" Target="../media/image16.jpeg"/><Relationship Id="rId7" Type="http://schemas.openxmlformats.org/officeDocument/2006/relationships/image" Target="../media/image7.jpeg"/><Relationship Id="rId12" Type="http://schemas.openxmlformats.org/officeDocument/2006/relationships/hyperlink" Target="#Obj"/><Relationship Id="rId17" Type="http://schemas.openxmlformats.org/officeDocument/2006/relationships/image" Target="../media/image14.jpeg"/><Relationship Id="rId25" Type="http://schemas.openxmlformats.org/officeDocument/2006/relationships/image" Target="../media/image18.jpeg"/><Relationship Id="rId2" Type="http://schemas.openxmlformats.org/officeDocument/2006/relationships/image" Target="../media/image2.jpeg"/><Relationship Id="rId16" Type="http://schemas.openxmlformats.org/officeDocument/2006/relationships/hyperlink" Target="#FinAction"/><Relationship Id="rId20" Type="http://schemas.openxmlformats.org/officeDocument/2006/relationships/hyperlink" Target="#ActionP"/><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hyperlink" Target="#OutAction"/><Relationship Id="rId5" Type="http://schemas.openxmlformats.org/officeDocument/2006/relationships/image" Target="../media/image5.jpeg"/><Relationship Id="rId15" Type="http://schemas.openxmlformats.org/officeDocument/2006/relationships/image" Target="../media/image13.jpeg"/><Relationship Id="rId23" Type="http://schemas.openxmlformats.org/officeDocument/2006/relationships/image" Target="../media/image17.jpeg"/><Relationship Id="rId10" Type="http://schemas.openxmlformats.org/officeDocument/2006/relationships/image" Target="../media/image10.jpeg"/><Relationship Id="rId19"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hyperlink" Target="#OutProg"/><Relationship Id="rId22" Type="http://schemas.openxmlformats.org/officeDocument/2006/relationships/hyperlink" Target="#Prog"/></Relationships>
</file>

<file path=xl/drawings/_rels/drawing5.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7.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2152650</xdr:colOff>
      <xdr:row>0</xdr:row>
      <xdr:rowOff>0</xdr:rowOff>
    </xdr:to>
    <xdr:grpSp>
      <xdr:nvGrpSpPr>
        <xdr:cNvPr id="89089" name="Group 135"/>
        <xdr:cNvGrpSpPr>
          <a:grpSpLocks/>
        </xdr:cNvGrpSpPr>
      </xdr:nvGrpSpPr>
      <xdr:grpSpPr bwMode="auto">
        <a:xfrm>
          <a:off x="923925" y="0"/>
          <a:ext cx="4762500" cy="0"/>
          <a:chOff x="19" y="110"/>
          <a:chExt cx="954" cy="42"/>
        </a:xfrm>
      </xdr:grpSpPr>
      <xdr:pic macro="[0]!Picture50_Click">
        <xdr:nvPicPr>
          <xdr:cNvPr id="89090" name="Picture 51" descr="BasicData"/>
          <xdr:cNvPicPr>
            <a:picLocks noChangeAspect="1" noChangeArrowheads="1"/>
          </xdr:cNvPicPr>
        </xdr:nvPicPr>
        <xdr:blipFill>
          <a:blip xmlns:r="http://schemas.openxmlformats.org/officeDocument/2006/relationships" r:embed="rId1"/>
          <a:srcRect/>
          <a:stretch>
            <a:fillRect/>
          </a:stretch>
        </xdr:blipFill>
        <xdr:spPr bwMode="auto">
          <a:xfrm>
            <a:off x="76" y="113"/>
            <a:ext cx="79" cy="21"/>
          </a:xfrm>
          <a:prstGeom prst="rect">
            <a:avLst/>
          </a:prstGeom>
          <a:noFill/>
          <a:ln w="9525">
            <a:noFill/>
            <a:miter lim="800000"/>
            <a:headEnd/>
            <a:tailEnd/>
          </a:ln>
        </xdr:spPr>
      </xdr:pic>
      <xdr:pic macro="[0]!Picture51_Click">
        <xdr:nvPicPr>
          <xdr:cNvPr id="89091" name="Picture 52" descr="Indicator"/>
          <xdr:cNvPicPr>
            <a:picLocks noChangeAspect="1" noChangeArrowheads="1"/>
          </xdr:cNvPicPr>
        </xdr:nvPicPr>
        <xdr:blipFill>
          <a:blip xmlns:r="http://schemas.openxmlformats.org/officeDocument/2006/relationships" r:embed="rId2"/>
          <a:srcRect/>
          <a:stretch>
            <a:fillRect/>
          </a:stretch>
        </xdr:blipFill>
        <xdr:spPr bwMode="auto">
          <a:xfrm>
            <a:off x="160" y="112"/>
            <a:ext cx="94" cy="21"/>
          </a:xfrm>
          <a:prstGeom prst="rect">
            <a:avLst/>
          </a:prstGeom>
          <a:noFill/>
          <a:ln w="9525">
            <a:noFill/>
            <a:miter lim="800000"/>
            <a:headEnd/>
            <a:tailEnd/>
          </a:ln>
        </xdr:spPr>
      </xdr:pic>
      <xdr:pic macro="[0]!Picture53_Click">
        <xdr:nvPicPr>
          <xdr:cNvPr id="89092" name="Picture 54" descr="Proj"/>
          <xdr:cNvPicPr>
            <a:picLocks noChangeAspect="1" noChangeArrowheads="1"/>
          </xdr:cNvPicPr>
        </xdr:nvPicPr>
        <xdr:blipFill>
          <a:blip xmlns:r="http://schemas.openxmlformats.org/officeDocument/2006/relationships" r:embed="rId3"/>
          <a:srcRect/>
          <a:stretch>
            <a:fillRect/>
          </a:stretch>
        </xdr:blipFill>
        <xdr:spPr bwMode="auto">
          <a:xfrm>
            <a:off x="19" y="112"/>
            <a:ext cx="55" cy="22"/>
          </a:xfrm>
          <a:prstGeom prst="rect">
            <a:avLst/>
          </a:prstGeom>
          <a:noFill/>
          <a:ln w="9525">
            <a:noFill/>
            <a:miter lim="800000"/>
            <a:headEnd/>
            <a:tailEnd/>
          </a:ln>
        </xdr:spPr>
      </xdr:pic>
      <xdr:pic macro="[0]!Picture55_Click">
        <xdr:nvPicPr>
          <xdr:cNvPr id="89093" name="Picture 56" descr="CoFin"/>
          <xdr:cNvPicPr>
            <a:picLocks noChangeAspect="1" noChangeArrowheads="1"/>
          </xdr:cNvPicPr>
        </xdr:nvPicPr>
        <xdr:blipFill>
          <a:blip xmlns:r="http://schemas.openxmlformats.org/officeDocument/2006/relationships" r:embed="rId4"/>
          <a:srcRect/>
          <a:stretch>
            <a:fillRect/>
          </a:stretch>
        </xdr:blipFill>
        <xdr:spPr bwMode="auto">
          <a:xfrm>
            <a:off x="678" y="110"/>
            <a:ext cx="91" cy="23"/>
          </a:xfrm>
          <a:prstGeom prst="rect">
            <a:avLst/>
          </a:prstGeom>
          <a:noFill/>
          <a:ln w="9525">
            <a:noFill/>
            <a:miter lim="800000"/>
            <a:headEnd/>
            <a:tailEnd/>
          </a:ln>
        </xdr:spPr>
      </xdr:pic>
      <xdr:pic macro="[0]!Picture56_Click">
        <xdr:nvPicPr>
          <xdr:cNvPr id="89094" name="Picture 57" descr="Outcome"/>
          <xdr:cNvPicPr>
            <a:picLocks noChangeAspect="1" noChangeArrowheads="1"/>
          </xdr:cNvPicPr>
        </xdr:nvPicPr>
        <xdr:blipFill>
          <a:blip xmlns:r="http://schemas.openxmlformats.org/officeDocument/2006/relationships" r:embed="rId5"/>
          <a:srcRect/>
          <a:stretch>
            <a:fillRect/>
          </a:stretch>
        </xdr:blipFill>
        <xdr:spPr bwMode="auto">
          <a:xfrm>
            <a:off x="326" y="111"/>
            <a:ext cx="66" cy="21"/>
          </a:xfrm>
          <a:prstGeom prst="rect">
            <a:avLst/>
          </a:prstGeom>
          <a:noFill/>
          <a:ln w="9525">
            <a:noFill/>
            <a:miter lim="800000"/>
            <a:headEnd/>
            <a:tailEnd/>
          </a:ln>
        </xdr:spPr>
      </xdr:pic>
      <xdr:pic macro="[0]!Picture21_Click">
        <xdr:nvPicPr>
          <xdr:cNvPr id="89095" name="Picture 61" descr="Good"/>
          <xdr:cNvPicPr>
            <a:picLocks noChangeAspect="1" noChangeArrowheads="1"/>
          </xdr:cNvPicPr>
        </xdr:nvPicPr>
        <xdr:blipFill>
          <a:blip xmlns:r="http://schemas.openxmlformats.org/officeDocument/2006/relationships" r:embed="rId6"/>
          <a:srcRect/>
          <a:stretch>
            <a:fillRect/>
          </a:stretch>
        </xdr:blipFill>
        <xdr:spPr bwMode="auto">
          <a:xfrm>
            <a:off x="875" y="110"/>
            <a:ext cx="98" cy="23"/>
          </a:xfrm>
          <a:prstGeom prst="rect">
            <a:avLst/>
          </a:prstGeom>
          <a:noFill/>
          <a:ln w="9525">
            <a:noFill/>
            <a:miter lim="800000"/>
            <a:headEnd/>
            <a:tailEnd/>
          </a:ln>
        </xdr:spPr>
      </xdr:pic>
      <xdr:pic macro="[0]!Picture61_Click">
        <xdr:nvPicPr>
          <xdr:cNvPr id="89096" name="Picture 62" descr="Procur"/>
          <xdr:cNvPicPr>
            <a:picLocks noChangeAspect="1" noChangeArrowheads="1"/>
          </xdr:cNvPicPr>
        </xdr:nvPicPr>
        <xdr:blipFill>
          <a:blip xmlns:r="http://schemas.openxmlformats.org/officeDocument/2006/relationships" r:embed="rId7"/>
          <a:srcRect/>
          <a:stretch>
            <a:fillRect/>
          </a:stretch>
        </xdr:blipFill>
        <xdr:spPr bwMode="auto">
          <a:xfrm>
            <a:off x="494" y="111"/>
            <a:ext cx="89" cy="22"/>
          </a:xfrm>
          <a:prstGeom prst="rect">
            <a:avLst/>
          </a:prstGeom>
          <a:noFill/>
          <a:ln w="9525">
            <a:noFill/>
            <a:miter lim="800000"/>
            <a:headEnd/>
            <a:tailEnd/>
          </a:ln>
        </xdr:spPr>
      </xdr:pic>
      <xdr:pic macro="[0]!Picture62_Click">
        <xdr:nvPicPr>
          <xdr:cNvPr id="89097" name="Picture 63" descr="Risk"/>
          <xdr:cNvPicPr>
            <a:picLocks noChangeAspect="1" noChangeArrowheads="1"/>
          </xdr:cNvPicPr>
        </xdr:nvPicPr>
        <xdr:blipFill>
          <a:blip xmlns:r="http://schemas.openxmlformats.org/officeDocument/2006/relationships" r:embed="rId8"/>
          <a:srcRect/>
          <a:stretch>
            <a:fillRect/>
          </a:stretch>
        </xdr:blipFill>
        <xdr:spPr bwMode="auto">
          <a:xfrm>
            <a:off x="396" y="110"/>
            <a:ext cx="35" cy="23"/>
          </a:xfrm>
          <a:prstGeom prst="rect">
            <a:avLst/>
          </a:prstGeom>
          <a:noFill/>
          <a:ln w="9525">
            <a:noFill/>
            <a:miter lim="800000"/>
            <a:headEnd/>
            <a:tailEnd/>
          </a:ln>
        </xdr:spPr>
      </xdr:pic>
      <xdr:pic macro="[0]!Picture24_Click">
        <xdr:nvPicPr>
          <xdr:cNvPr id="89098" name="Picture 64" descr="AddFin"/>
          <xdr:cNvPicPr>
            <a:picLocks noChangeAspect="1" noChangeArrowheads="1"/>
          </xdr:cNvPicPr>
        </xdr:nvPicPr>
        <xdr:blipFill>
          <a:blip xmlns:r="http://schemas.openxmlformats.org/officeDocument/2006/relationships" r:embed="rId9"/>
          <a:srcRect/>
          <a:stretch>
            <a:fillRect/>
          </a:stretch>
        </xdr:blipFill>
        <xdr:spPr bwMode="auto">
          <a:xfrm>
            <a:off x="586" y="110"/>
            <a:ext cx="88" cy="23"/>
          </a:xfrm>
          <a:prstGeom prst="rect">
            <a:avLst/>
          </a:prstGeom>
          <a:noFill/>
          <a:ln w="9525">
            <a:noFill/>
            <a:miter lim="800000"/>
            <a:headEnd/>
            <a:tailEnd/>
          </a:ln>
        </xdr:spPr>
      </xdr:pic>
      <xdr:pic macro="[0]!Picture25_Click">
        <xdr:nvPicPr>
          <xdr:cNvPr id="89099" name="Picture 65" descr="End"/>
          <xdr:cNvPicPr>
            <a:picLocks noChangeAspect="1" noChangeArrowheads="1"/>
          </xdr:cNvPicPr>
        </xdr:nvPicPr>
        <xdr:blipFill>
          <a:blip xmlns:r="http://schemas.openxmlformats.org/officeDocument/2006/relationships" r:embed="rId10"/>
          <a:srcRect/>
          <a:stretch>
            <a:fillRect/>
          </a:stretch>
        </xdr:blipFill>
        <xdr:spPr bwMode="auto">
          <a:xfrm>
            <a:off x="772" y="110"/>
            <a:ext cx="96" cy="23"/>
          </a:xfrm>
          <a:prstGeom prst="rect">
            <a:avLst/>
          </a:prstGeom>
          <a:noFill/>
          <a:ln w="9525">
            <a:noFill/>
            <a:miter lim="800000"/>
            <a:headEnd/>
            <a:tailEnd/>
          </a:ln>
        </xdr:spPr>
      </xdr:pic>
      <xdr:pic macro="[0]!Picture65_Click">
        <xdr:nvPicPr>
          <xdr:cNvPr id="89100" name="Picture 66" descr="Finance"/>
          <xdr:cNvPicPr>
            <a:picLocks noChangeAspect="1" noChangeArrowheads="1"/>
          </xdr:cNvPicPr>
        </xdr:nvPicPr>
        <xdr:blipFill>
          <a:blip xmlns:r="http://schemas.openxmlformats.org/officeDocument/2006/relationships" r:embed="rId11"/>
          <a:srcRect/>
          <a:stretch>
            <a:fillRect/>
          </a:stretch>
        </xdr:blipFill>
        <xdr:spPr bwMode="auto">
          <a:xfrm>
            <a:off x="433" y="110"/>
            <a:ext cx="59" cy="23"/>
          </a:xfrm>
          <a:prstGeom prst="rect">
            <a:avLst/>
          </a:prstGeom>
          <a:noFill/>
          <a:ln w="9525">
            <a:noFill/>
            <a:miter lim="800000"/>
            <a:headEnd/>
            <a:tailEnd/>
          </a:ln>
        </xdr:spPr>
      </xdr:pic>
      <xdr:pic>
        <xdr:nvPicPr>
          <xdr:cNvPr id="89101" name="Picture 123" descr="Obj">
            <a:hlinkClick xmlns:r="http://schemas.openxmlformats.org/officeDocument/2006/relationships" r:id="rId12"/>
          </xdr:cNvPr>
          <xdr:cNvPicPr>
            <a:picLocks noChangeAspect="1" noChangeArrowheads="1"/>
          </xdr:cNvPicPr>
        </xdr:nvPicPr>
        <xdr:blipFill>
          <a:blip xmlns:r="http://schemas.openxmlformats.org/officeDocument/2006/relationships" r:embed="rId13"/>
          <a:srcRect/>
          <a:stretch>
            <a:fillRect/>
          </a:stretch>
        </xdr:blipFill>
        <xdr:spPr bwMode="auto">
          <a:xfrm>
            <a:off x="259" y="115"/>
            <a:ext cx="64" cy="18"/>
          </a:xfrm>
          <a:prstGeom prst="rect">
            <a:avLst/>
          </a:prstGeom>
          <a:noFill/>
          <a:ln w="9525">
            <a:noFill/>
            <a:miter lim="800000"/>
            <a:headEnd/>
            <a:tailEnd/>
          </a:ln>
        </xdr:spPr>
      </xdr:pic>
      <xdr:pic>
        <xdr:nvPicPr>
          <xdr:cNvPr id="89102" name="Picture 125" descr="OutProg">
            <a:hlinkClick xmlns:r="http://schemas.openxmlformats.org/officeDocument/2006/relationships" r:id="rId14"/>
          </xdr:cNvPr>
          <xdr:cNvPicPr>
            <a:picLocks noChangeAspect="1" noChangeArrowheads="1"/>
          </xdr:cNvPicPr>
        </xdr:nvPicPr>
        <xdr:blipFill>
          <a:blip xmlns:r="http://schemas.openxmlformats.org/officeDocument/2006/relationships" r:embed="rId15"/>
          <a:srcRect/>
          <a:stretch>
            <a:fillRect/>
          </a:stretch>
        </xdr:blipFill>
        <xdr:spPr bwMode="auto">
          <a:xfrm>
            <a:off x="300" y="134"/>
            <a:ext cx="124" cy="18"/>
          </a:xfrm>
          <a:prstGeom prst="rect">
            <a:avLst/>
          </a:prstGeom>
          <a:noFill/>
          <a:ln w="9525">
            <a:noFill/>
            <a:miter lim="800000"/>
            <a:headEnd/>
            <a:tailEnd/>
          </a:ln>
        </xdr:spPr>
      </xdr:pic>
      <xdr:pic>
        <xdr:nvPicPr>
          <xdr:cNvPr id="89103" name="Picture 126" descr="FinAction">
            <a:hlinkClick xmlns:r="http://schemas.openxmlformats.org/officeDocument/2006/relationships" r:id="rId16"/>
          </xdr:cNvPr>
          <xdr:cNvPicPr>
            <a:picLocks noChangeAspect="1" noChangeArrowheads="1"/>
          </xdr:cNvPicPr>
        </xdr:nvPicPr>
        <xdr:blipFill>
          <a:blip xmlns:r="http://schemas.openxmlformats.org/officeDocument/2006/relationships" r:embed="rId17"/>
          <a:srcRect/>
          <a:stretch>
            <a:fillRect/>
          </a:stretch>
        </xdr:blipFill>
        <xdr:spPr bwMode="auto">
          <a:xfrm>
            <a:off x="691" y="133"/>
            <a:ext cx="132" cy="19"/>
          </a:xfrm>
          <a:prstGeom prst="rect">
            <a:avLst/>
          </a:prstGeom>
          <a:noFill/>
          <a:ln w="9525">
            <a:noFill/>
            <a:miter lim="800000"/>
            <a:headEnd/>
            <a:tailEnd/>
          </a:ln>
        </xdr:spPr>
      </xdr:pic>
      <xdr:pic>
        <xdr:nvPicPr>
          <xdr:cNvPr id="89104" name="Picture 127" descr="FinProg">
            <a:hlinkClick xmlns:r="http://schemas.openxmlformats.org/officeDocument/2006/relationships" r:id="rId18"/>
          </xdr:cNvPr>
          <xdr:cNvPicPr>
            <a:picLocks noChangeAspect="1" noChangeArrowheads="1"/>
          </xdr:cNvPicPr>
        </xdr:nvPicPr>
        <xdr:blipFill>
          <a:blip xmlns:r="http://schemas.openxmlformats.org/officeDocument/2006/relationships" r:embed="rId19"/>
          <a:srcRect/>
          <a:stretch>
            <a:fillRect/>
          </a:stretch>
        </xdr:blipFill>
        <xdr:spPr bwMode="auto">
          <a:xfrm>
            <a:off x="574" y="135"/>
            <a:ext cx="113" cy="17"/>
          </a:xfrm>
          <a:prstGeom prst="rect">
            <a:avLst/>
          </a:prstGeom>
          <a:noFill/>
          <a:ln w="9525">
            <a:noFill/>
            <a:miter lim="800000"/>
            <a:headEnd/>
            <a:tailEnd/>
          </a:ln>
        </xdr:spPr>
      </xdr:pic>
      <xdr:pic>
        <xdr:nvPicPr>
          <xdr:cNvPr id="89105" name="Picture 128" descr="ObjAction">
            <a:hlinkClick xmlns:r="http://schemas.openxmlformats.org/officeDocument/2006/relationships" r:id="rId20"/>
          </xdr:cNvPr>
          <xdr:cNvPicPr>
            <a:picLocks noChangeAspect="1" noChangeArrowheads="1"/>
          </xdr:cNvPicPr>
        </xdr:nvPicPr>
        <xdr:blipFill>
          <a:blip xmlns:r="http://schemas.openxmlformats.org/officeDocument/2006/relationships" r:embed="rId21"/>
          <a:srcRect/>
          <a:stretch>
            <a:fillRect/>
          </a:stretch>
        </xdr:blipFill>
        <xdr:spPr bwMode="auto">
          <a:xfrm>
            <a:off x="150" y="134"/>
            <a:ext cx="143" cy="18"/>
          </a:xfrm>
          <a:prstGeom prst="rect">
            <a:avLst/>
          </a:prstGeom>
          <a:noFill/>
          <a:ln w="9525">
            <a:noFill/>
            <a:miter lim="800000"/>
            <a:headEnd/>
            <a:tailEnd/>
          </a:ln>
        </xdr:spPr>
      </xdr:pic>
      <xdr:pic>
        <xdr:nvPicPr>
          <xdr:cNvPr id="89106" name="Picture 129" descr="ObjProg">
            <a:hlinkClick xmlns:r="http://schemas.openxmlformats.org/officeDocument/2006/relationships" r:id="rId22"/>
          </xdr:cNvPr>
          <xdr:cNvPicPr>
            <a:picLocks noChangeAspect="1" noChangeArrowheads="1"/>
          </xdr:cNvPicPr>
        </xdr:nvPicPr>
        <xdr:blipFill>
          <a:blip xmlns:r="http://schemas.openxmlformats.org/officeDocument/2006/relationships" r:embed="rId23"/>
          <a:srcRect/>
          <a:stretch>
            <a:fillRect/>
          </a:stretch>
        </xdr:blipFill>
        <xdr:spPr bwMode="auto">
          <a:xfrm>
            <a:off x="21" y="135"/>
            <a:ext cx="125" cy="17"/>
          </a:xfrm>
          <a:prstGeom prst="rect">
            <a:avLst/>
          </a:prstGeom>
          <a:noFill/>
          <a:ln w="9525">
            <a:noFill/>
            <a:miter lim="800000"/>
            <a:headEnd/>
            <a:tailEnd/>
          </a:ln>
        </xdr:spPr>
      </xdr:pic>
      <xdr:pic>
        <xdr:nvPicPr>
          <xdr:cNvPr id="89107" name="Picture 130" descr="OutAction">
            <a:hlinkClick xmlns:r="http://schemas.openxmlformats.org/officeDocument/2006/relationships" r:id="rId24"/>
          </xdr:cNvPr>
          <xdr:cNvPicPr>
            <a:picLocks noChangeAspect="1" noChangeArrowheads="1"/>
          </xdr:cNvPicPr>
        </xdr:nvPicPr>
        <xdr:blipFill>
          <a:blip xmlns:r="http://schemas.openxmlformats.org/officeDocument/2006/relationships" r:embed="rId25"/>
          <a:srcRect/>
          <a:stretch>
            <a:fillRect/>
          </a:stretch>
        </xdr:blipFill>
        <xdr:spPr bwMode="auto">
          <a:xfrm>
            <a:off x="429" y="135"/>
            <a:ext cx="141" cy="17"/>
          </a:xfrm>
          <a:prstGeom prst="rect">
            <a:avLst/>
          </a:prstGeom>
          <a:noFill/>
          <a:ln w="9525">
            <a:no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171450</xdr:rowOff>
    </xdr:from>
    <xdr:to>
      <xdr:col>4</xdr:col>
      <xdr:colOff>2066925</xdr:colOff>
      <xdr:row>6</xdr:row>
      <xdr:rowOff>133350</xdr:rowOff>
    </xdr:to>
    <xdr:grpSp>
      <xdr:nvGrpSpPr>
        <xdr:cNvPr id="95233" name="Group 11"/>
        <xdr:cNvGrpSpPr>
          <a:grpSpLocks/>
        </xdr:cNvGrpSpPr>
      </xdr:nvGrpSpPr>
      <xdr:grpSpPr bwMode="auto">
        <a:xfrm>
          <a:off x="180975" y="171450"/>
          <a:ext cx="10382250" cy="1104900"/>
          <a:chOff x="19" y="18"/>
          <a:chExt cx="1090" cy="116"/>
        </a:xfrm>
      </xdr:grpSpPr>
      <xdr:pic>
        <xdr:nvPicPr>
          <xdr:cNvPr id="95234" name="Picture 12"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95235"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40974" name="Text Box 14"/>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171450</xdr:rowOff>
    </xdr:from>
    <xdr:to>
      <xdr:col>6</xdr:col>
      <xdr:colOff>5172075</xdr:colOff>
      <xdr:row>6</xdr:row>
      <xdr:rowOff>133350</xdr:rowOff>
    </xdr:to>
    <xdr:grpSp>
      <xdr:nvGrpSpPr>
        <xdr:cNvPr id="42019" name="Group 24"/>
        <xdr:cNvGrpSpPr>
          <a:grpSpLocks/>
        </xdr:cNvGrpSpPr>
      </xdr:nvGrpSpPr>
      <xdr:grpSpPr bwMode="auto">
        <a:xfrm>
          <a:off x="180975" y="171450"/>
          <a:ext cx="10496550" cy="1104900"/>
          <a:chOff x="19" y="18"/>
          <a:chExt cx="1090" cy="116"/>
        </a:xfrm>
      </xdr:grpSpPr>
      <xdr:pic>
        <xdr:nvPicPr>
          <xdr:cNvPr id="42020" name="Picture 25"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42021"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42011" name="Text Box 27"/>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171450</xdr:rowOff>
    </xdr:from>
    <xdr:to>
      <xdr:col>5</xdr:col>
      <xdr:colOff>238125</xdr:colOff>
      <xdr:row>6</xdr:row>
      <xdr:rowOff>133350</xdr:rowOff>
    </xdr:to>
    <xdr:grpSp>
      <xdr:nvGrpSpPr>
        <xdr:cNvPr id="96257" name="Group 17"/>
        <xdr:cNvGrpSpPr>
          <a:grpSpLocks/>
        </xdr:cNvGrpSpPr>
      </xdr:nvGrpSpPr>
      <xdr:grpSpPr bwMode="auto">
        <a:xfrm>
          <a:off x="180975" y="171450"/>
          <a:ext cx="10382250" cy="1104900"/>
          <a:chOff x="19" y="18"/>
          <a:chExt cx="1090" cy="116"/>
        </a:xfrm>
      </xdr:grpSpPr>
      <xdr:pic>
        <xdr:nvPicPr>
          <xdr:cNvPr id="96258" name="Picture 18"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96259"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43028" name="Text Box 20"/>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171450</xdr:rowOff>
    </xdr:from>
    <xdr:to>
      <xdr:col>5</xdr:col>
      <xdr:colOff>438150</xdr:colOff>
      <xdr:row>6</xdr:row>
      <xdr:rowOff>133350</xdr:rowOff>
    </xdr:to>
    <xdr:grpSp>
      <xdr:nvGrpSpPr>
        <xdr:cNvPr id="97281" name="Group 10"/>
        <xdr:cNvGrpSpPr>
          <a:grpSpLocks/>
        </xdr:cNvGrpSpPr>
      </xdr:nvGrpSpPr>
      <xdr:grpSpPr bwMode="auto">
        <a:xfrm>
          <a:off x="180975" y="171450"/>
          <a:ext cx="10382250" cy="1104900"/>
          <a:chOff x="19" y="18"/>
          <a:chExt cx="1090" cy="116"/>
        </a:xfrm>
      </xdr:grpSpPr>
      <xdr:pic>
        <xdr:nvPicPr>
          <xdr:cNvPr id="97282" name="Picture 11"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97283"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44045" name="Text Box 13"/>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171450</xdr:rowOff>
    </xdr:from>
    <xdr:to>
      <xdr:col>6</xdr:col>
      <xdr:colOff>5334000</xdr:colOff>
      <xdr:row>6</xdr:row>
      <xdr:rowOff>133350</xdr:rowOff>
    </xdr:to>
    <xdr:grpSp>
      <xdr:nvGrpSpPr>
        <xdr:cNvPr id="45086" name="Group 20"/>
        <xdr:cNvGrpSpPr>
          <a:grpSpLocks/>
        </xdr:cNvGrpSpPr>
      </xdr:nvGrpSpPr>
      <xdr:grpSpPr bwMode="auto">
        <a:xfrm>
          <a:off x="180975" y="171450"/>
          <a:ext cx="10648950" cy="1104900"/>
          <a:chOff x="19" y="18"/>
          <a:chExt cx="1090" cy="116"/>
        </a:xfrm>
      </xdr:grpSpPr>
      <xdr:pic>
        <xdr:nvPicPr>
          <xdr:cNvPr id="45087" name="Picture 21"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45088"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45079" name="Text Box 23"/>
          <xdr:cNvSpPr txBox="1">
            <a:spLocks noChangeArrowheads="1"/>
          </xdr:cNvSpPr>
        </xdr:nvSpPr>
        <xdr:spPr bwMode="auto">
          <a:xfrm>
            <a:off x="688" y="41"/>
            <a:ext cx="331"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171450</xdr:rowOff>
    </xdr:from>
    <xdr:to>
      <xdr:col>5</xdr:col>
      <xdr:colOff>123825</xdr:colOff>
      <xdr:row>6</xdr:row>
      <xdr:rowOff>133350</xdr:rowOff>
    </xdr:to>
    <xdr:grpSp>
      <xdr:nvGrpSpPr>
        <xdr:cNvPr id="98305" name="Group 14"/>
        <xdr:cNvGrpSpPr>
          <a:grpSpLocks/>
        </xdr:cNvGrpSpPr>
      </xdr:nvGrpSpPr>
      <xdr:grpSpPr bwMode="auto">
        <a:xfrm>
          <a:off x="180975" y="171450"/>
          <a:ext cx="10382250" cy="1104900"/>
          <a:chOff x="19" y="18"/>
          <a:chExt cx="1090" cy="116"/>
        </a:xfrm>
      </xdr:grpSpPr>
      <xdr:pic>
        <xdr:nvPicPr>
          <xdr:cNvPr id="98306" name="Picture 15"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98307"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46097" name="Text Box 17"/>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171450</xdr:rowOff>
    </xdr:from>
    <xdr:to>
      <xdr:col>5</xdr:col>
      <xdr:colOff>3105150</xdr:colOff>
      <xdr:row>6</xdr:row>
      <xdr:rowOff>133350</xdr:rowOff>
    </xdr:to>
    <xdr:grpSp>
      <xdr:nvGrpSpPr>
        <xdr:cNvPr id="99329" name="Group 24"/>
        <xdr:cNvGrpSpPr>
          <a:grpSpLocks/>
        </xdr:cNvGrpSpPr>
      </xdr:nvGrpSpPr>
      <xdr:grpSpPr bwMode="auto">
        <a:xfrm>
          <a:off x="180975" y="171450"/>
          <a:ext cx="10382250" cy="1104900"/>
          <a:chOff x="19" y="18"/>
          <a:chExt cx="1090" cy="116"/>
        </a:xfrm>
      </xdr:grpSpPr>
      <xdr:pic>
        <xdr:nvPicPr>
          <xdr:cNvPr id="99330" name="Picture 25"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99331"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47131" name="Text Box 27"/>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171450</xdr:rowOff>
    </xdr:from>
    <xdr:to>
      <xdr:col>6</xdr:col>
      <xdr:colOff>1914525</xdr:colOff>
      <xdr:row>6</xdr:row>
      <xdr:rowOff>133350</xdr:rowOff>
    </xdr:to>
    <xdr:grpSp>
      <xdr:nvGrpSpPr>
        <xdr:cNvPr id="100353" name="Group 22"/>
        <xdr:cNvGrpSpPr>
          <a:grpSpLocks/>
        </xdr:cNvGrpSpPr>
      </xdr:nvGrpSpPr>
      <xdr:grpSpPr bwMode="auto">
        <a:xfrm>
          <a:off x="180975" y="171450"/>
          <a:ext cx="10382250" cy="1104900"/>
          <a:chOff x="19" y="18"/>
          <a:chExt cx="1090" cy="116"/>
        </a:xfrm>
      </xdr:grpSpPr>
      <xdr:pic>
        <xdr:nvPicPr>
          <xdr:cNvPr id="100354" name="Picture 23"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0355"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48153" name="Text Box 25"/>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171450</xdr:rowOff>
    </xdr:from>
    <xdr:to>
      <xdr:col>8</xdr:col>
      <xdr:colOff>847725</xdr:colOff>
      <xdr:row>6</xdr:row>
      <xdr:rowOff>133350</xdr:rowOff>
    </xdr:to>
    <xdr:grpSp>
      <xdr:nvGrpSpPr>
        <xdr:cNvPr id="101377" name="Group 7"/>
        <xdr:cNvGrpSpPr>
          <a:grpSpLocks/>
        </xdr:cNvGrpSpPr>
      </xdr:nvGrpSpPr>
      <xdr:grpSpPr bwMode="auto">
        <a:xfrm>
          <a:off x="180975" y="171450"/>
          <a:ext cx="10382250" cy="1104900"/>
          <a:chOff x="19" y="18"/>
          <a:chExt cx="1090" cy="116"/>
        </a:xfrm>
      </xdr:grpSpPr>
      <xdr:pic>
        <xdr:nvPicPr>
          <xdr:cNvPr id="101378" name="Picture 8"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1379"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49162" name="Text Box 10"/>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171450</xdr:rowOff>
    </xdr:from>
    <xdr:to>
      <xdr:col>11</xdr:col>
      <xdr:colOff>504825</xdr:colOff>
      <xdr:row>6</xdr:row>
      <xdr:rowOff>133350</xdr:rowOff>
    </xdr:to>
    <xdr:grpSp>
      <xdr:nvGrpSpPr>
        <xdr:cNvPr id="102401" name="Group 10"/>
        <xdr:cNvGrpSpPr>
          <a:grpSpLocks/>
        </xdr:cNvGrpSpPr>
      </xdr:nvGrpSpPr>
      <xdr:grpSpPr bwMode="auto">
        <a:xfrm>
          <a:off x="180975" y="171450"/>
          <a:ext cx="10382250" cy="1104900"/>
          <a:chOff x="19" y="18"/>
          <a:chExt cx="1090" cy="116"/>
        </a:xfrm>
      </xdr:grpSpPr>
      <xdr:pic>
        <xdr:nvPicPr>
          <xdr:cNvPr id="102402" name="Picture 11"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2403"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50189" name="Text Box 13"/>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2152650</xdr:colOff>
      <xdr:row>0</xdr:row>
      <xdr:rowOff>0</xdr:rowOff>
    </xdr:to>
    <xdr:grpSp>
      <xdr:nvGrpSpPr>
        <xdr:cNvPr id="90113" name="Group 135"/>
        <xdr:cNvGrpSpPr>
          <a:grpSpLocks/>
        </xdr:cNvGrpSpPr>
      </xdr:nvGrpSpPr>
      <xdr:grpSpPr bwMode="auto">
        <a:xfrm>
          <a:off x="923925" y="0"/>
          <a:ext cx="2562225" cy="0"/>
          <a:chOff x="19" y="110"/>
          <a:chExt cx="954" cy="42"/>
        </a:xfrm>
      </xdr:grpSpPr>
      <xdr:pic macro="[0]!Picture50_Click">
        <xdr:nvPicPr>
          <xdr:cNvPr id="90114" name="Picture 51" descr="BasicData"/>
          <xdr:cNvPicPr>
            <a:picLocks noChangeAspect="1" noChangeArrowheads="1"/>
          </xdr:cNvPicPr>
        </xdr:nvPicPr>
        <xdr:blipFill>
          <a:blip xmlns:r="http://schemas.openxmlformats.org/officeDocument/2006/relationships" r:embed="rId1"/>
          <a:srcRect/>
          <a:stretch>
            <a:fillRect/>
          </a:stretch>
        </xdr:blipFill>
        <xdr:spPr bwMode="auto">
          <a:xfrm>
            <a:off x="76" y="113"/>
            <a:ext cx="79" cy="21"/>
          </a:xfrm>
          <a:prstGeom prst="rect">
            <a:avLst/>
          </a:prstGeom>
          <a:noFill/>
          <a:ln w="9525">
            <a:noFill/>
            <a:miter lim="800000"/>
            <a:headEnd/>
            <a:tailEnd/>
          </a:ln>
        </xdr:spPr>
      </xdr:pic>
      <xdr:pic macro="[0]!Picture51_Click">
        <xdr:nvPicPr>
          <xdr:cNvPr id="90115" name="Picture 52" descr="Indicator"/>
          <xdr:cNvPicPr>
            <a:picLocks noChangeAspect="1" noChangeArrowheads="1"/>
          </xdr:cNvPicPr>
        </xdr:nvPicPr>
        <xdr:blipFill>
          <a:blip xmlns:r="http://schemas.openxmlformats.org/officeDocument/2006/relationships" r:embed="rId2"/>
          <a:srcRect/>
          <a:stretch>
            <a:fillRect/>
          </a:stretch>
        </xdr:blipFill>
        <xdr:spPr bwMode="auto">
          <a:xfrm>
            <a:off x="160" y="112"/>
            <a:ext cx="94" cy="21"/>
          </a:xfrm>
          <a:prstGeom prst="rect">
            <a:avLst/>
          </a:prstGeom>
          <a:noFill/>
          <a:ln w="9525">
            <a:noFill/>
            <a:miter lim="800000"/>
            <a:headEnd/>
            <a:tailEnd/>
          </a:ln>
        </xdr:spPr>
      </xdr:pic>
      <xdr:pic macro="[0]!Picture53_Click">
        <xdr:nvPicPr>
          <xdr:cNvPr id="90116" name="Picture 54" descr="Proj"/>
          <xdr:cNvPicPr>
            <a:picLocks noChangeAspect="1" noChangeArrowheads="1"/>
          </xdr:cNvPicPr>
        </xdr:nvPicPr>
        <xdr:blipFill>
          <a:blip xmlns:r="http://schemas.openxmlformats.org/officeDocument/2006/relationships" r:embed="rId3"/>
          <a:srcRect/>
          <a:stretch>
            <a:fillRect/>
          </a:stretch>
        </xdr:blipFill>
        <xdr:spPr bwMode="auto">
          <a:xfrm>
            <a:off x="19" y="112"/>
            <a:ext cx="55" cy="22"/>
          </a:xfrm>
          <a:prstGeom prst="rect">
            <a:avLst/>
          </a:prstGeom>
          <a:noFill/>
          <a:ln w="9525">
            <a:noFill/>
            <a:miter lim="800000"/>
            <a:headEnd/>
            <a:tailEnd/>
          </a:ln>
        </xdr:spPr>
      </xdr:pic>
      <xdr:pic macro="[0]!Picture55_Click">
        <xdr:nvPicPr>
          <xdr:cNvPr id="90117" name="Picture 56" descr="CoFin"/>
          <xdr:cNvPicPr>
            <a:picLocks noChangeAspect="1" noChangeArrowheads="1"/>
          </xdr:cNvPicPr>
        </xdr:nvPicPr>
        <xdr:blipFill>
          <a:blip xmlns:r="http://schemas.openxmlformats.org/officeDocument/2006/relationships" r:embed="rId4"/>
          <a:srcRect/>
          <a:stretch>
            <a:fillRect/>
          </a:stretch>
        </xdr:blipFill>
        <xdr:spPr bwMode="auto">
          <a:xfrm>
            <a:off x="678" y="110"/>
            <a:ext cx="91" cy="23"/>
          </a:xfrm>
          <a:prstGeom prst="rect">
            <a:avLst/>
          </a:prstGeom>
          <a:noFill/>
          <a:ln w="9525">
            <a:noFill/>
            <a:miter lim="800000"/>
            <a:headEnd/>
            <a:tailEnd/>
          </a:ln>
        </xdr:spPr>
      </xdr:pic>
      <xdr:pic macro="[0]!Picture56_Click">
        <xdr:nvPicPr>
          <xdr:cNvPr id="90118" name="Picture 57" descr="Outcome"/>
          <xdr:cNvPicPr>
            <a:picLocks noChangeAspect="1" noChangeArrowheads="1"/>
          </xdr:cNvPicPr>
        </xdr:nvPicPr>
        <xdr:blipFill>
          <a:blip xmlns:r="http://schemas.openxmlformats.org/officeDocument/2006/relationships" r:embed="rId5"/>
          <a:srcRect/>
          <a:stretch>
            <a:fillRect/>
          </a:stretch>
        </xdr:blipFill>
        <xdr:spPr bwMode="auto">
          <a:xfrm>
            <a:off x="326" y="111"/>
            <a:ext cx="66" cy="21"/>
          </a:xfrm>
          <a:prstGeom prst="rect">
            <a:avLst/>
          </a:prstGeom>
          <a:noFill/>
          <a:ln w="9525">
            <a:noFill/>
            <a:miter lim="800000"/>
            <a:headEnd/>
            <a:tailEnd/>
          </a:ln>
        </xdr:spPr>
      </xdr:pic>
      <xdr:pic macro="[0]!Picture21_Click">
        <xdr:nvPicPr>
          <xdr:cNvPr id="90119" name="Picture 61" descr="Good"/>
          <xdr:cNvPicPr>
            <a:picLocks noChangeAspect="1" noChangeArrowheads="1"/>
          </xdr:cNvPicPr>
        </xdr:nvPicPr>
        <xdr:blipFill>
          <a:blip xmlns:r="http://schemas.openxmlformats.org/officeDocument/2006/relationships" r:embed="rId6"/>
          <a:srcRect/>
          <a:stretch>
            <a:fillRect/>
          </a:stretch>
        </xdr:blipFill>
        <xdr:spPr bwMode="auto">
          <a:xfrm>
            <a:off x="875" y="110"/>
            <a:ext cx="98" cy="23"/>
          </a:xfrm>
          <a:prstGeom prst="rect">
            <a:avLst/>
          </a:prstGeom>
          <a:noFill/>
          <a:ln w="9525">
            <a:noFill/>
            <a:miter lim="800000"/>
            <a:headEnd/>
            <a:tailEnd/>
          </a:ln>
        </xdr:spPr>
      </xdr:pic>
      <xdr:pic macro="[0]!Picture61_Click">
        <xdr:nvPicPr>
          <xdr:cNvPr id="90120" name="Picture 62" descr="Procur"/>
          <xdr:cNvPicPr>
            <a:picLocks noChangeAspect="1" noChangeArrowheads="1"/>
          </xdr:cNvPicPr>
        </xdr:nvPicPr>
        <xdr:blipFill>
          <a:blip xmlns:r="http://schemas.openxmlformats.org/officeDocument/2006/relationships" r:embed="rId7"/>
          <a:srcRect/>
          <a:stretch>
            <a:fillRect/>
          </a:stretch>
        </xdr:blipFill>
        <xdr:spPr bwMode="auto">
          <a:xfrm>
            <a:off x="494" y="111"/>
            <a:ext cx="89" cy="22"/>
          </a:xfrm>
          <a:prstGeom prst="rect">
            <a:avLst/>
          </a:prstGeom>
          <a:noFill/>
          <a:ln w="9525">
            <a:noFill/>
            <a:miter lim="800000"/>
            <a:headEnd/>
            <a:tailEnd/>
          </a:ln>
        </xdr:spPr>
      </xdr:pic>
      <xdr:pic macro="[0]!Picture62_Click">
        <xdr:nvPicPr>
          <xdr:cNvPr id="90121" name="Picture 63" descr="Risk"/>
          <xdr:cNvPicPr>
            <a:picLocks noChangeAspect="1" noChangeArrowheads="1"/>
          </xdr:cNvPicPr>
        </xdr:nvPicPr>
        <xdr:blipFill>
          <a:blip xmlns:r="http://schemas.openxmlformats.org/officeDocument/2006/relationships" r:embed="rId8"/>
          <a:srcRect/>
          <a:stretch>
            <a:fillRect/>
          </a:stretch>
        </xdr:blipFill>
        <xdr:spPr bwMode="auto">
          <a:xfrm>
            <a:off x="396" y="110"/>
            <a:ext cx="35" cy="23"/>
          </a:xfrm>
          <a:prstGeom prst="rect">
            <a:avLst/>
          </a:prstGeom>
          <a:noFill/>
          <a:ln w="9525">
            <a:noFill/>
            <a:miter lim="800000"/>
            <a:headEnd/>
            <a:tailEnd/>
          </a:ln>
        </xdr:spPr>
      </xdr:pic>
      <xdr:pic macro="[0]!Picture24_Click">
        <xdr:nvPicPr>
          <xdr:cNvPr id="90122" name="Picture 64" descr="AddFin"/>
          <xdr:cNvPicPr>
            <a:picLocks noChangeAspect="1" noChangeArrowheads="1"/>
          </xdr:cNvPicPr>
        </xdr:nvPicPr>
        <xdr:blipFill>
          <a:blip xmlns:r="http://schemas.openxmlformats.org/officeDocument/2006/relationships" r:embed="rId9"/>
          <a:srcRect/>
          <a:stretch>
            <a:fillRect/>
          </a:stretch>
        </xdr:blipFill>
        <xdr:spPr bwMode="auto">
          <a:xfrm>
            <a:off x="586" y="110"/>
            <a:ext cx="88" cy="23"/>
          </a:xfrm>
          <a:prstGeom prst="rect">
            <a:avLst/>
          </a:prstGeom>
          <a:noFill/>
          <a:ln w="9525">
            <a:noFill/>
            <a:miter lim="800000"/>
            <a:headEnd/>
            <a:tailEnd/>
          </a:ln>
        </xdr:spPr>
      </xdr:pic>
      <xdr:pic macro="[0]!Picture25_Click">
        <xdr:nvPicPr>
          <xdr:cNvPr id="90123" name="Picture 65" descr="End"/>
          <xdr:cNvPicPr>
            <a:picLocks noChangeAspect="1" noChangeArrowheads="1"/>
          </xdr:cNvPicPr>
        </xdr:nvPicPr>
        <xdr:blipFill>
          <a:blip xmlns:r="http://schemas.openxmlformats.org/officeDocument/2006/relationships" r:embed="rId10"/>
          <a:srcRect/>
          <a:stretch>
            <a:fillRect/>
          </a:stretch>
        </xdr:blipFill>
        <xdr:spPr bwMode="auto">
          <a:xfrm>
            <a:off x="772" y="110"/>
            <a:ext cx="96" cy="23"/>
          </a:xfrm>
          <a:prstGeom prst="rect">
            <a:avLst/>
          </a:prstGeom>
          <a:noFill/>
          <a:ln w="9525">
            <a:noFill/>
            <a:miter lim="800000"/>
            <a:headEnd/>
            <a:tailEnd/>
          </a:ln>
        </xdr:spPr>
      </xdr:pic>
      <xdr:pic macro="[0]!Picture65_Click">
        <xdr:nvPicPr>
          <xdr:cNvPr id="90124" name="Picture 66" descr="Finance"/>
          <xdr:cNvPicPr>
            <a:picLocks noChangeAspect="1" noChangeArrowheads="1"/>
          </xdr:cNvPicPr>
        </xdr:nvPicPr>
        <xdr:blipFill>
          <a:blip xmlns:r="http://schemas.openxmlformats.org/officeDocument/2006/relationships" r:embed="rId11"/>
          <a:srcRect/>
          <a:stretch>
            <a:fillRect/>
          </a:stretch>
        </xdr:blipFill>
        <xdr:spPr bwMode="auto">
          <a:xfrm>
            <a:off x="433" y="110"/>
            <a:ext cx="59" cy="23"/>
          </a:xfrm>
          <a:prstGeom prst="rect">
            <a:avLst/>
          </a:prstGeom>
          <a:noFill/>
          <a:ln w="9525">
            <a:noFill/>
            <a:miter lim="800000"/>
            <a:headEnd/>
            <a:tailEnd/>
          </a:ln>
        </xdr:spPr>
      </xdr:pic>
      <xdr:pic>
        <xdr:nvPicPr>
          <xdr:cNvPr id="90125" name="Picture 123" descr="Obj">
            <a:hlinkClick xmlns:r="http://schemas.openxmlformats.org/officeDocument/2006/relationships" r:id="rId12"/>
          </xdr:cNvPr>
          <xdr:cNvPicPr>
            <a:picLocks noChangeAspect="1" noChangeArrowheads="1"/>
          </xdr:cNvPicPr>
        </xdr:nvPicPr>
        <xdr:blipFill>
          <a:blip xmlns:r="http://schemas.openxmlformats.org/officeDocument/2006/relationships" r:embed="rId13"/>
          <a:srcRect/>
          <a:stretch>
            <a:fillRect/>
          </a:stretch>
        </xdr:blipFill>
        <xdr:spPr bwMode="auto">
          <a:xfrm>
            <a:off x="259" y="115"/>
            <a:ext cx="64" cy="18"/>
          </a:xfrm>
          <a:prstGeom prst="rect">
            <a:avLst/>
          </a:prstGeom>
          <a:noFill/>
          <a:ln w="9525">
            <a:noFill/>
            <a:miter lim="800000"/>
            <a:headEnd/>
            <a:tailEnd/>
          </a:ln>
        </xdr:spPr>
      </xdr:pic>
      <xdr:pic>
        <xdr:nvPicPr>
          <xdr:cNvPr id="90126" name="Picture 125" descr="OutProg">
            <a:hlinkClick xmlns:r="http://schemas.openxmlformats.org/officeDocument/2006/relationships" r:id="rId14"/>
          </xdr:cNvPr>
          <xdr:cNvPicPr>
            <a:picLocks noChangeAspect="1" noChangeArrowheads="1"/>
          </xdr:cNvPicPr>
        </xdr:nvPicPr>
        <xdr:blipFill>
          <a:blip xmlns:r="http://schemas.openxmlformats.org/officeDocument/2006/relationships" r:embed="rId15"/>
          <a:srcRect/>
          <a:stretch>
            <a:fillRect/>
          </a:stretch>
        </xdr:blipFill>
        <xdr:spPr bwMode="auto">
          <a:xfrm>
            <a:off x="300" y="134"/>
            <a:ext cx="124" cy="18"/>
          </a:xfrm>
          <a:prstGeom prst="rect">
            <a:avLst/>
          </a:prstGeom>
          <a:noFill/>
          <a:ln w="9525">
            <a:noFill/>
            <a:miter lim="800000"/>
            <a:headEnd/>
            <a:tailEnd/>
          </a:ln>
        </xdr:spPr>
      </xdr:pic>
      <xdr:pic>
        <xdr:nvPicPr>
          <xdr:cNvPr id="90127" name="Picture 126" descr="FinAction">
            <a:hlinkClick xmlns:r="http://schemas.openxmlformats.org/officeDocument/2006/relationships" r:id="rId16"/>
          </xdr:cNvPr>
          <xdr:cNvPicPr>
            <a:picLocks noChangeAspect="1" noChangeArrowheads="1"/>
          </xdr:cNvPicPr>
        </xdr:nvPicPr>
        <xdr:blipFill>
          <a:blip xmlns:r="http://schemas.openxmlformats.org/officeDocument/2006/relationships" r:embed="rId17"/>
          <a:srcRect/>
          <a:stretch>
            <a:fillRect/>
          </a:stretch>
        </xdr:blipFill>
        <xdr:spPr bwMode="auto">
          <a:xfrm>
            <a:off x="691" y="133"/>
            <a:ext cx="132" cy="19"/>
          </a:xfrm>
          <a:prstGeom prst="rect">
            <a:avLst/>
          </a:prstGeom>
          <a:noFill/>
          <a:ln w="9525">
            <a:noFill/>
            <a:miter lim="800000"/>
            <a:headEnd/>
            <a:tailEnd/>
          </a:ln>
        </xdr:spPr>
      </xdr:pic>
      <xdr:pic>
        <xdr:nvPicPr>
          <xdr:cNvPr id="90128" name="Picture 127" descr="FinProg">
            <a:hlinkClick xmlns:r="http://schemas.openxmlformats.org/officeDocument/2006/relationships" r:id="rId18"/>
          </xdr:cNvPr>
          <xdr:cNvPicPr>
            <a:picLocks noChangeAspect="1" noChangeArrowheads="1"/>
          </xdr:cNvPicPr>
        </xdr:nvPicPr>
        <xdr:blipFill>
          <a:blip xmlns:r="http://schemas.openxmlformats.org/officeDocument/2006/relationships" r:embed="rId19"/>
          <a:srcRect/>
          <a:stretch>
            <a:fillRect/>
          </a:stretch>
        </xdr:blipFill>
        <xdr:spPr bwMode="auto">
          <a:xfrm>
            <a:off x="574" y="135"/>
            <a:ext cx="113" cy="17"/>
          </a:xfrm>
          <a:prstGeom prst="rect">
            <a:avLst/>
          </a:prstGeom>
          <a:noFill/>
          <a:ln w="9525">
            <a:noFill/>
            <a:miter lim="800000"/>
            <a:headEnd/>
            <a:tailEnd/>
          </a:ln>
        </xdr:spPr>
      </xdr:pic>
      <xdr:pic>
        <xdr:nvPicPr>
          <xdr:cNvPr id="90129" name="Picture 128" descr="ObjAction">
            <a:hlinkClick xmlns:r="http://schemas.openxmlformats.org/officeDocument/2006/relationships" r:id="rId20"/>
          </xdr:cNvPr>
          <xdr:cNvPicPr>
            <a:picLocks noChangeAspect="1" noChangeArrowheads="1"/>
          </xdr:cNvPicPr>
        </xdr:nvPicPr>
        <xdr:blipFill>
          <a:blip xmlns:r="http://schemas.openxmlformats.org/officeDocument/2006/relationships" r:embed="rId21"/>
          <a:srcRect/>
          <a:stretch>
            <a:fillRect/>
          </a:stretch>
        </xdr:blipFill>
        <xdr:spPr bwMode="auto">
          <a:xfrm>
            <a:off x="150" y="134"/>
            <a:ext cx="143" cy="18"/>
          </a:xfrm>
          <a:prstGeom prst="rect">
            <a:avLst/>
          </a:prstGeom>
          <a:noFill/>
          <a:ln w="9525">
            <a:noFill/>
            <a:miter lim="800000"/>
            <a:headEnd/>
            <a:tailEnd/>
          </a:ln>
        </xdr:spPr>
      </xdr:pic>
      <xdr:pic>
        <xdr:nvPicPr>
          <xdr:cNvPr id="90130" name="Picture 129" descr="ObjProg">
            <a:hlinkClick xmlns:r="http://schemas.openxmlformats.org/officeDocument/2006/relationships" r:id="rId22"/>
          </xdr:cNvPr>
          <xdr:cNvPicPr>
            <a:picLocks noChangeAspect="1" noChangeArrowheads="1"/>
          </xdr:cNvPicPr>
        </xdr:nvPicPr>
        <xdr:blipFill>
          <a:blip xmlns:r="http://schemas.openxmlformats.org/officeDocument/2006/relationships" r:embed="rId23"/>
          <a:srcRect/>
          <a:stretch>
            <a:fillRect/>
          </a:stretch>
        </xdr:blipFill>
        <xdr:spPr bwMode="auto">
          <a:xfrm>
            <a:off x="21" y="135"/>
            <a:ext cx="125" cy="17"/>
          </a:xfrm>
          <a:prstGeom prst="rect">
            <a:avLst/>
          </a:prstGeom>
          <a:noFill/>
          <a:ln w="9525">
            <a:noFill/>
            <a:miter lim="800000"/>
            <a:headEnd/>
            <a:tailEnd/>
          </a:ln>
        </xdr:spPr>
      </xdr:pic>
      <xdr:pic>
        <xdr:nvPicPr>
          <xdr:cNvPr id="90131" name="Picture 130" descr="OutAction">
            <a:hlinkClick xmlns:r="http://schemas.openxmlformats.org/officeDocument/2006/relationships" r:id="rId24"/>
          </xdr:cNvPr>
          <xdr:cNvPicPr>
            <a:picLocks noChangeAspect="1" noChangeArrowheads="1"/>
          </xdr:cNvPicPr>
        </xdr:nvPicPr>
        <xdr:blipFill>
          <a:blip xmlns:r="http://schemas.openxmlformats.org/officeDocument/2006/relationships" r:embed="rId25"/>
          <a:srcRect/>
          <a:stretch>
            <a:fillRect/>
          </a:stretch>
        </xdr:blipFill>
        <xdr:spPr bwMode="auto">
          <a:xfrm>
            <a:off x="429" y="135"/>
            <a:ext cx="141" cy="17"/>
          </a:xfrm>
          <a:prstGeom prst="rect">
            <a:avLst/>
          </a:prstGeom>
          <a:noFill/>
          <a:ln w="9525">
            <a:noFill/>
            <a:miter lim="800000"/>
            <a:headEnd/>
            <a:tailEnd/>
          </a:ln>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171450</xdr:rowOff>
    </xdr:from>
    <xdr:to>
      <xdr:col>9</xdr:col>
      <xdr:colOff>590550</xdr:colOff>
      <xdr:row>6</xdr:row>
      <xdr:rowOff>133350</xdr:rowOff>
    </xdr:to>
    <xdr:grpSp>
      <xdr:nvGrpSpPr>
        <xdr:cNvPr id="103425" name="Group 8"/>
        <xdr:cNvGrpSpPr>
          <a:grpSpLocks/>
        </xdr:cNvGrpSpPr>
      </xdr:nvGrpSpPr>
      <xdr:grpSpPr bwMode="auto">
        <a:xfrm>
          <a:off x="180975" y="171450"/>
          <a:ext cx="10382250" cy="1104900"/>
          <a:chOff x="19" y="18"/>
          <a:chExt cx="1090" cy="116"/>
        </a:xfrm>
      </xdr:grpSpPr>
      <xdr:pic>
        <xdr:nvPicPr>
          <xdr:cNvPr id="103426" name="Picture 9"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3427"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52235" name="Text Box 11"/>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171450</xdr:rowOff>
    </xdr:from>
    <xdr:to>
      <xdr:col>5</xdr:col>
      <xdr:colOff>581025</xdr:colOff>
      <xdr:row>6</xdr:row>
      <xdr:rowOff>133350</xdr:rowOff>
    </xdr:to>
    <xdr:grpSp>
      <xdr:nvGrpSpPr>
        <xdr:cNvPr id="104449" name="Group 10"/>
        <xdr:cNvGrpSpPr>
          <a:grpSpLocks/>
        </xdr:cNvGrpSpPr>
      </xdr:nvGrpSpPr>
      <xdr:grpSpPr bwMode="auto">
        <a:xfrm>
          <a:off x="180975" y="171450"/>
          <a:ext cx="10382250" cy="1104900"/>
          <a:chOff x="19" y="18"/>
          <a:chExt cx="1090" cy="116"/>
        </a:xfrm>
      </xdr:grpSpPr>
      <xdr:pic>
        <xdr:nvPicPr>
          <xdr:cNvPr id="104450" name="Picture 11"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4451"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53261" name="Text Box 13"/>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171450</xdr:rowOff>
    </xdr:from>
    <xdr:to>
      <xdr:col>7</xdr:col>
      <xdr:colOff>5372100</xdr:colOff>
      <xdr:row>6</xdr:row>
      <xdr:rowOff>133350</xdr:rowOff>
    </xdr:to>
    <xdr:grpSp>
      <xdr:nvGrpSpPr>
        <xdr:cNvPr id="105473" name="Group 19"/>
        <xdr:cNvGrpSpPr>
          <a:grpSpLocks/>
        </xdr:cNvGrpSpPr>
      </xdr:nvGrpSpPr>
      <xdr:grpSpPr bwMode="auto">
        <a:xfrm>
          <a:off x="180975" y="171450"/>
          <a:ext cx="10382250" cy="1104900"/>
          <a:chOff x="19" y="18"/>
          <a:chExt cx="1090" cy="116"/>
        </a:xfrm>
      </xdr:grpSpPr>
      <xdr:pic>
        <xdr:nvPicPr>
          <xdr:cNvPr id="105474" name="Picture 20"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5475"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54294" name="Text Box 22"/>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171450</xdr:rowOff>
    </xdr:from>
    <xdr:to>
      <xdr:col>11</xdr:col>
      <xdr:colOff>228600</xdr:colOff>
      <xdr:row>6</xdr:row>
      <xdr:rowOff>133350</xdr:rowOff>
    </xdr:to>
    <xdr:grpSp>
      <xdr:nvGrpSpPr>
        <xdr:cNvPr id="106497" name="Group 13"/>
        <xdr:cNvGrpSpPr>
          <a:grpSpLocks/>
        </xdr:cNvGrpSpPr>
      </xdr:nvGrpSpPr>
      <xdr:grpSpPr bwMode="auto">
        <a:xfrm>
          <a:off x="180975" y="171450"/>
          <a:ext cx="10382250" cy="1104900"/>
          <a:chOff x="19" y="18"/>
          <a:chExt cx="1090" cy="116"/>
        </a:xfrm>
      </xdr:grpSpPr>
      <xdr:pic>
        <xdr:nvPicPr>
          <xdr:cNvPr id="106498" name="Picture 14"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6499"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56336" name="Text Box 16"/>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171450</xdr:rowOff>
    </xdr:from>
    <xdr:to>
      <xdr:col>4</xdr:col>
      <xdr:colOff>5276850</xdr:colOff>
      <xdr:row>6</xdr:row>
      <xdr:rowOff>133350</xdr:rowOff>
    </xdr:to>
    <xdr:grpSp>
      <xdr:nvGrpSpPr>
        <xdr:cNvPr id="107521" name="Group 10"/>
        <xdr:cNvGrpSpPr>
          <a:grpSpLocks/>
        </xdr:cNvGrpSpPr>
      </xdr:nvGrpSpPr>
      <xdr:grpSpPr bwMode="auto">
        <a:xfrm>
          <a:off x="180975" y="171450"/>
          <a:ext cx="10382250" cy="1104900"/>
          <a:chOff x="19" y="18"/>
          <a:chExt cx="1090" cy="116"/>
        </a:xfrm>
      </xdr:grpSpPr>
      <xdr:pic>
        <xdr:nvPicPr>
          <xdr:cNvPr id="107522" name="Picture 11"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7523"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62477" name="Text Box 13"/>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171450</xdr:rowOff>
    </xdr:from>
    <xdr:to>
      <xdr:col>4</xdr:col>
      <xdr:colOff>600075</xdr:colOff>
      <xdr:row>6</xdr:row>
      <xdr:rowOff>133350</xdr:rowOff>
    </xdr:to>
    <xdr:grpSp>
      <xdr:nvGrpSpPr>
        <xdr:cNvPr id="108545" name="Group 1"/>
        <xdr:cNvGrpSpPr>
          <a:grpSpLocks/>
        </xdr:cNvGrpSpPr>
      </xdr:nvGrpSpPr>
      <xdr:grpSpPr bwMode="auto">
        <a:xfrm>
          <a:off x="180975" y="171450"/>
          <a:ext cx="10382250" cy="1104900"/>
          <a:chOff x="19" y="18"/>
          <a:chExt cx="1090" cy="116"/>
        </a:xfrm>
      </xdr:grpSpPr>
      <xdr:pic>
        <xdr:nvPicPr>
          <xdr:cNvPr id="108546" name="Picture 2"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8547"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76804" name="Text Box 4"/>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171450</xdr:rowOff>
    </xdr:from>
    <xdr:to>
      <xdr:col>7</xdr:col>
      <xdr:colOff>828675</xdr:colOff>
      <xdr:row>6</xdr:row>
      <xdr:rowOff>133350</xdr:rowOff>
    </xdr:to>
    <xdr:grpSp>
      <xdr:nvGrpSpPr>
        <xdr:cNvPr id="84062" name="Group 1"/>
        <xdr:cNvGrpSpPr>
          <a:grpSpLocks/>
        </xdr:cNvGrpSpPr>
      </xdr:nvGrpSpPr>
      <xdr:grpSpPr bwMode="auto">
        <a:xfrm>
          <a:off x="180975" y="171450"/>
          <a:ext cx="10382250" cy="1104900"/>
          <a:chOff x="19" y="18"/>
          <a:chExt cx="1090" cy="116"/>
        </a:xfrm>
      </xdr:grpSpPr>
      <xdr:pic>
        <xdr:nvPicPr>
          <xdr:cNvPr id="84063" name="Picture 2"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84064"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83972" name="Text Box 4"/>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171450</xdr:rowOff>
    </xdr:from>
    <xdr:to>
      <xdr:col>5</xdr:col>
      <xdr:colOff>600075</xdr:colOff>
      <xdr:row>6</xdr:row>
      <xdr:rowOff>95250</xdr:rowOff>
    </xdr:to>
    <xdr:grpSp>
      <xdr:nvGrpSpPr>
        <xdr:cNvPr id="109569" name="Group 1"/>
        <xdr:cNvGrpSpPr>
          <a:grpSpLocks/>
        </xdr:cNvGrpSpPr>
      </xdr:nvGrpSpPr>
      <xdr:grpSpPr bwMode="auto">
        <a:xfrm>
          <a:off x="180975" y="171450"/>
          <a:ext cx="10382250" cy="1104900"/>
          <a:chOff x="19" y="18"/>
          <a:chExt cx="1090" cy="116"/>
        </a:xfrm>
      </xdr:grpSpPr>
      <xdr:pic>
        <xdr:nvPicPr>
          <xdr:cNvPr id="109570" name="Picture 2"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09571"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78852" name="Text Box 4"/>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1</xdr:row>
      <xdr:rowOff>9525</xdr:rowOff>
    </xdr:from>
    <xdr:to>
      <xdr:col>17</xdr:col>
      <xdr:colOff>352425</xdr:colOff>
      <xdr:row>6</xdr:row>
      <xdr:rowOff>161925</xdr:rowOff>
    </xdr:to>
    <xdr:grpSp>
      <xdr:nvGrpSpPr>
        <xdr:cNvPr id="84998" name="Group 1"/>
        <xdr:cNvGrpSpPr>
          <a:grpSpLocks/>
        </xdr:cNvGrpSpPr>
      </xdr:nvGrpSpPr>
      <xdr:grpSpPr bwMode="auto">
        <a:xfrm>
          <a:off x="190500" y="200025"/>
          <a:ext cx="10382250" cy="1104900"/>
          <a:chOff x="19" y="18"/>
          <a:chExt cx="1090" cy="116"/>
        </a:xfrm>
      </xdr:grpSpPr>
      <xdr:pic>
        <xdr:nvPicPr>
          <xdr:cNvPr id="84999" name="Picture 2"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85000"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84996" name="Text Box 4"/>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171450</xdr:rowOff>
    </xdr:from>
    <xdr:to>
      <xdr:col>4</xdr:col>
      <xdr:colOff>4333875</xdr:colOff>
      <xdr:row>6</xdr:row>
      <xdr:rowOff>133350</xdr:rowOff>
    </xdr:to>
    <xdr:grpSp>
      <xdr:nvGrpSpPr>
        <xdr:cNvPr id="110593" name="Group 1"/>
        <xdr:cNvGrpSpPr>
          <a:grpSpLocks/>
        </xdr:cNvGrpSpPr>
      </xdr:nvGrpSpPr>
      <xdr:grpSpPr bwMode="auto">
        <a:xfrm>
          <a:off x="180975" y="171450"/>
          <a:ext cx="10382250" cy="1104900"/>
          <a:chOff x="19" y="18"/>
          <a:chExt cx="1090" cy="116"/>
        </a:xfrm>
      </xdr:grpSpPr>
      <xdr:pic>
        <xdr:nvPicPr>
          <xdr:cNvPr id="110594" name="Picture 2"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10595"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80900" name="Text Box 4"/>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2152650</xdr:colOff>
      <xdr:row>0</xdr:row>
      <xdr:rowOff>0</xdr:rowOff>
    </xdr:to>
    <xdr:grpSp>
      <xdr:nvGrpSpPr>
        <xdr:cNvPr id="91137" name="Group 135"/>
        <xdr:cNvGrpSpPr>
          <a:grpSpLocks/>
        </xdr:cNvGrpSpPr>
      </xdr:nvGrpSpPr>
      <xdr:grpSpPr bwMode="auto">
        <a:xfrm>
          <a:off x="923925" y="0"/>
          <a:ext cx="3114675" cy="0"/>
          <a:chOff x="19" y="110"/>
          <a:chExt cx="954" cy="42"/>
        </a:xfrm>
      </xdr:grpSpPr>
      <xdr:pic macro="[0]!Picture50_Click">
        <xdr:nvPicPr>
          <xdr:cNvPr id="91138" name="Picture 51" descr="BasicData"/>
          <xdr:cNvPicPr>
            <a:picLocks noChangeAspect="1" noChangeArrowheads="1"/>
          </xdr:cNvPicPr>
        </xdr:nvPicPr>
        <xdr:blipFill>
          <a:blip xmlns:r="http://schemas.openxmlformats.org/officeDocument/2006/relationships" r:embed="rId1"/>
          <a:srcRect/>
          <a:stretch>
            <a:fillRect/>
          </a:stretch>
        </xdr:blipFill>
        <xdr:spPr bwMode="auto">
          <a:xfrm>
            <a:off x="76" y="113"/>
            <a:ext cx="79" cy="21"/>
          </a:xfrm>
          <a:prstGeom prst="rect">
            <a:avLst/>
          </a:prstGeom>
          <a:noFill/>
          <a:ln w="9525">
            <a:noFill/>
            <a:miter lim="800000"/>
            <a:headEnd/>
            <a:tailEnd/>
          </a:ln>
        </xdr:spPr>
      </xdr:pic>
      <xdr:pic macro="[0]!Picture51_Click">
        <xdr:nvPicPr>
          <xdr:cNvPr id="91139" name="Picture 52" descr="Indicator"/>
          <xdr:cNvPicPr>
            <a:picLocks noChangeAspect="1" noChangeArrowheads="1"/>
          </xdr:cNvPicPr>
        </xdr:nvPicPr>
        <xdr:blipFill>
          <a:blip xmlns:r="http://schemas.openxmlformats.org/officeDocument/2006/relationships" r:embed="rId2"/>
          <a:srcRect/>
          <a:stretch>
            <a:fillRect/>
          </a:stretch>
        </xdr:blipFill>
        <xdr:spPr bwMode="auto">
          <a:xfrm>
            <a:off x="160" y="112"/>
            <a:ext cx="94" cy="21"/>
          </a:xfrm>
          <a:prstGeom prst="rect">
            <a:avLst/>
          </a:prstGeom>
          <a:noFill/>
          <a:ln w="9525">
            <a:noFill/>
            <a:miter lim="800000"/>
            <a:headEnd/>
            <a:tailEnd/>
          </a:ln>
        </xdr:spPr>
      </xdr:pic>
      <xdr:pic macro="[0]!Picture53_Click">
        <xdr:nvPicPr>
          <xdr:cNvPr id="91140" name="Picture 54" descr="Proj"/>
          <xdr:cNvPicPr>
            <a:picLocks noChangeAspect="1" noChangeArrowheads="1"/>
          </xdr:cNvPicPr>
        </xdr:nvPicPr>
        <xdr:blipFill>
          <a:blip xmlns:r="http://schemas.openxmlformats.org/officeDocument/2006/relationships" r:embed="rId3"/>
          <a:srcRect/>
          <a:stretch>
            <a:fillRect/>
          </a:stretch>
        </xdr:blipFill>
        <xdr:spPr bwMode="auto">
          <a:xfrm>
            <a:off x="19" y="112"/>
            <a:ext cx="55" cy="22"/>
          </a:xfrm>
          <a:prstGeom prst="rect">
            <a:avLst/>
          </a:prstGeom>
          <a:noFill/>
          <a:ln w="9525">
            <a:noFill/>
            <a:miter lim="800000"/>
            <a:headEnd/>
            <a:tailEnd/>
          </a:ln>
        </xdr:spPr>
      </xdr:pic>
      <xdr:pic macro="[0]!Picture55_Click">
        <xdr:nvPicPr>
          <xdr:cNvPr id="91141" name="Picture 56" descr="CoFin"/>
          <xdr:cNvPicPr>
            <a:picLocks noChangeAspect="1" noChangeArrowheads="1"/>
          </xdr:cNvPicPr>
        </xdr:nvPicPr>
        <xdr:blipFill>
          <a:blip xmlns:r="http://schemas.openxmlformats.org/officeDocument/2006/relationships" r:embed="rId4"/>
          <a:srcRect/>
          <a:stretch>
            <a:fillRect/>
          </a:stretch>
        </xdr:blipFill>
        <xdr:spPr bwMode="auto">
          <a:xfrm>
            <a:off x="678" y="110"/>
            <a:ext cx="91" cy="23"/>
          </a:xfrm>
          <a:prstGeom prst="rect">
            <a:avLst/>
          </a:prstGeom>
          <a:noFill/>
          <a:ln w="9525">
            <a:noFill/>
            <a:miter lim="800000"/>
            <a:headEnd/>
            <a:tailEnd/>
          </a:ln>
        </xdr:spPr>
      </xdr:pic>
      <xdr:pic macro="[0]!Picture56_Click">
        <xdr:nvPicPr>
          <xdr:cNvPr id="91142" name="Picture 57" descr="Outcome"/>
          <xdr:cNvPicPr>
            <a:picLocks noChangeAspect="1" noChangeArrowheads="1"/>
          </xdr:cNvPicPr>
        </xdr:nvPicPr>
        <xdr:blipFill>
          <a:blip xmlns:r="http://schemas.openxmlformats.org/officeDocument/2006/relationships" r:embed="rId5"/>
          <a:srcRect/>
          <a:stretch>
            <a:fillRect/>
          </a:stretch>
        </xdr:blipFill>
        <xdr:spPr bwMode="auto">
          <a:xfrm>
            <a:off x="326" y="111"/>
            <a:ext cx="66" cy="21"/>
          </a:xfrm>
          <a:prstGeom prst="rect">
            <a:avLst/>
          </a:prstGeom>
          <a:noFill/>
          <a:ln w="9525">
            <a:noFill/>
            <a:miter lim="800000"/>
            <a:headEnd/>
            <a:tailEnd/>
          </a:ln>
        </xdr:spPr>
      </xdr:pic>
      <xdr:pic macro="[0]!Picture21_Click">
        <xdr:nvPicPr>
          <xdr:cNvPr id="91143" name="Picture 61" descr="Good"/>
          <xdr:cNvPicPr>
            <a:picLocks noChangeAspect="1" noChangeArrowheads="1"/>
          </xdr:cNvPicPr>
        </xdr:nvPicPr>
        <xdr:blipFill>
          <a:blip xmlns:r="http://schemas.openxmlformats.org/officeDocument/2006/relationships" r:embed="rId6"/>
          <a:srcRect/>
          <a:stretch>
            <a:fillRect/>
          </a:stretch>
        </xdr:blipFill>
        <xdr:spPr bwMode="auto">
          <a:xfrm>
            <a:off x="875" y="110"/>
            <a:ext cx="98" cy="23"/>
          </a:xfrm>
          <a:prstGeom prst="rect">
            <a:avLst/>
          </a:prstGeom>
          <a:noFill/>
          <a:ln w="9525">
            <a:noFill/>
            <a:miter lim="800000"/>
            <a:headEnd/>
            <a:tailEnd/>
          </a:ln>
        </xdr:spPr>
      </xdr:pic>
      <xdr:pic macro="[0]!Picture61_Click">
        <xdr:nvPicPr>
          <xdr:cNvPr id="91144" name="Picture 62" descr="Procur"/>
          <xdr:cNvPicPr>
            <a:picLocks noChangeAspect="1" noChangeArrowheads="1"/>
          </xdr:cNvPicPr>
        </xdr:nvPicPr>
        <xdr:blipFill>
          <a:blip xmlns:r="http://schemas.openxmlformats.org/officeDocument/2006/relationships" r:embed="rId7"/>
          <a:srcRect/>
          <a:stretch>
            <a:fillRect/>
          </a:stretch>
        </xdr:blipFill>
        <xdr:spPr bwMode="auto">
          <a:xfrm>
            <a:off x="494" y="111"/>
            <a:ext cx="89" cy="22"/>
          </a:xfrm>
          <a:prstGeom prst="rect">
            <a:avLst/>
          </a:prstGeom>
          <a:noFill/>
          <a:ln w="9525">
            <a:noFill/>
            <a:miter lim="800000"/>
            <a:headEnd/>
            <a:tailEnd/>
          </a:ln>
        </xdr:spPr>
      </xdr:pic>
      <xdr:pic macro="[0]!Picture62_Click">
        <xdr:nvPicPr>
          <xdr:cNvPr id="91145" name="Picture 63" descr="Risk"/>
          <xdr:cNvPicPr>
            <a:picLocks noChangeAspect="1" noChangeArrowheads="1"/>
          </xdr:cNvPicPr>
        </xdr:nvPicPr>
        <xdr:blipFill>
          <a:blip xmlns:r="http://schemas.openxmlformats.org/officeDocument/2006/relationships" r:embed="rId8"/>
          <a:srcRect/>
          <a:stretch>
            <a:fillRect/>
          </a:stretch>
        </xdr:blipFill>
        <xdr:spPr bwMode="auto">
          <a:xfrm>
            <a:off x="396" y="110"/>
            <a:ext cx="35" cy="23"/>
          </a:xfrm>
          <a:prstGeom prst="rect">
            <a:avLst/>
          </a:prstGeom>
          <a:noFill/>
          <a:ln w="9525">
            <a:noFill/>
            <a:miter lim="800000"/>
            <a:headEnd/>
            <a:tailEnd/>
          </a:ln>
        </xdr:spPr>
      </xdr:pic>
      <xdr:pic macro="[0]!Picture24_Click">
        <xdr:nvPicPr>
          <xdr:cNvPr id="91146" name="Picture 64" descr="AddFin"/>
          <xdr:cNvPicPr>
            <a:picLocks noChangeAspect="1" noChangeArrowheads="1"/>
          </xdr:cNvPicPr>
        </xdr:nvPicPr>
        <xdr:blipFill>
          <a:blip xmlns:r="http://schemas.openxmlformats.org/officeDocument/2006/relationships" r:embed="rId9"/>
          <a:srcRect/>
          <a:stretch>
            <a:fillRect/>
          </a:stretch>
        </xdr:blipFill>
        <xdr:spPr bwMode="auto">
          <a:xfrm>
            <a:off x="586" y="110"/>
            <a:ext cx="88" cy="23"/>
          </a:xfrm>
          <a:prstGeom prst="rect">
            <a:avLst/>
          </a:prstGeom>
          <a:noFill/>
          <a:ln w="9525">
            <a:noFill/>
            <a:miter lim="800000"/>
            <a:headEnd/>
            <a:tailEnd/>
          </a:ln>
        </xdr:spPr>
      </xdr:pic>
      <xdr:pic macro="[0]!Picture25_Click">
        <xdr:nvPicPr>
          <xdr:cNvPr id="91147" name="Picture 65" descr="End"/>
          <xdr:cNvPicPr>
            <a:picLocks noChangeAspect="1" noChangeArrowheads="1"/>
          </xdr:cNvPicPr>
        </xdr:nvPicPr>
        <xdr:blipFill>
          <a:blip xmlns:r="http://schemas.openxmlformats.org/officeDocument/2006/relationships" r:embed="rId10"/>
          <a:srcRect/>
          <a:stretch>
            <a:fillRect/>
          </a:stretch>
        </xdr:blipFill>
        <xdr:spPr bwMode="auto">
          <a:xfrm>
            <a:off x="772" y="110"/>
            <a:ext cx="96" cy="23"/>
          </a:xfrm>
          <a:prstGeom prst="rect">
            <a:avLst/>
          </a:prstGeom>
          <a:noFill/>
          <a:ln w="9525">
            <a:noFill/>
            <a:miter lim="800000"/>
            <a:headEnd/>
            <a:tailEnd/>
          </a:ln>
        </xdr:spPr>
      </xdr:pic>
      <xdr:pic macro="[0]!Picture65_Click">
        <xdr:nvPicPr>
          <xdr:cNvPr id="91148" name="Picture 66" descr="Finance"/>
          <xdr:cNvPicPr>
            <a:picLocks noChangeAspect="1" noChangeArrowheads="1"/>
          </xdr:cNvPicPr>
        </xdr:nvPicPr>
        <xdr:blipFill>
          <a:blip xmlns:r="http://schemas.openxmlformats.org/officeDocument/2006/relationships" r:embed="rId11"/>
          <a:srcRect/>
          <a:stretch>
            <a:fillRect/>
          </a:stretch>
        </xdr:blipFill>
        <xdr:spPr bwMode="auto">
          <a:xfrm>
            <a:off x="433" y="110"/>
            <a:ext cx="59" cy="23"/>
          </a:xfrm>
          <a:prstGeom prst="rect">
            <a:avLst/>
          </a:prstGeom>
          <a:noFill/>
          <a:ln w="9525">
            <a:noFill/>
            <a:miter lim="800000"/>
            <a:headEnd/>
            <a:tailEnd/>
          </a:ln>
        </xdr:spPr>
      </xdr:pic>
      <xdr:pic>
        <xdr:nvPicPr>
          <xdr:cNvPr id="91149" name="Picture 123" descr="Obj">
            <a:hlinkClick xmlns:r="http://schemas.openxmlformats.org/officeDocument/2006/relationships" r:id="rId12"/>
          </xdr:cNvPr>
          <xdr:cNvPicPr>
            <a:picLocks noChangeAspect="1" noChangeArrowheads="1"/>
          </xdr:cNvPicPr>
        </xdr:nvPicPr>
        <xdr:blipFill>
          <a:blip xmlns:r="http://schemas.openxmlformats.org/officeDocument/2006/relationships" r:embed="rId13"/>
          <a:srcRect/>
          <a:stretch>
            <a:fillRect/>
          </a:stretch>
        </xdr:blipFill>
        <xdr:spPr bwMode="auto">
          <a:xfrm>
            <a:off x="259" y="115"/>
            <a:ext cx="64" cy="18"/>
          </a:xfrm>
          <a:prstGeom prst="rect">
            <a:avLst/>
          </a:prstGeom>
          <a:noFill/>
          <a:ln w="9525">
            <a:noFill/>
            <a:miter lim="800000"/>
            <a:headEnd/>
            <a:tailEnd/>
          </a:ln>
        </xdr:spPr>
      </xdr:pic>
      <xdr:pic>
        <xdr:nvPicPr>
          <xdr:cNvPr id="91150" name="Picture 125" descr="OutProg">
            <a:hlinkClick xmlns:r="http://schemas.openxmlformats.org/officeDocument/2006/relationships" r:id="rId14"/>
          </xdr:cNvPr>
          <xdr:cNvPicPr>
            <a:picLocks noChangeAspect="1" noChangeArrowheads="1"/>
          </xdr:cNvPicPr>
        </xdr:nvPicPr>
        <xdr:blipFill>
          <a:blip xmlns:r="http://schemas.openxmlformats.org/officeDocument/2006/relationships" r:embed="rId15"/>
          <a:srcRect/>
          <a:stretch>
            <a:fillRect/>
          </a:stretch>
        </xdr:blipFill>
        <xdr:spPr bwMode="auto">
          <a:xfrm>
            <a:off x="300" y="134"/>
            <a:ext cx="124" cy="18"/>
          </a:xfrm>
          <a:prstGeom prst="rect">
            <a:avLst/>
          </a:prstGeom>
          <a:noFill/>
          <a:ln w="9525">
            <a:noFill/>
            <a:miter lim="800000"/>
            <a:headEnd/>
            <a:tailEnd/>
          </a:ln>
        </xdr:spPr>
      </xdr:pic>
      <xdr:pic>
        <xdr:nvPicPr>
          <xdr:cNvPr id="91151" name="Picture 126" descr="FinAction">
            <a:hlinkClick xmlns:r="http://schemas.openxmlformats.org/officeDocument/2006/relationships" r:id="rId16"/>
          </xdr:cNvPr>
          <xdr:cNvPicPr>
            <a:picLocks noChangeAspect="1" noChangeArrowheads="1"/>
          </xdr:cNvPicPr>
        </xdr:nvPicPr>
        <xdr:blipFill>
          <a:blip xmlns:r="http://schemas.openxmlformats.org/officeDocument/2006/relationships" r:embed="rId17"/>
          <a:srcRect/>
          <a:stretch>
            <a:fillRect/>
          </a:stretch>
        </xdr:blipFill>
        <xdr:spPr bwMode="auto">
          <a:xfrm>
            <a:off x="691" y="133"/>
            <a:ext cx="132" cy="19"/>
          </a:xfrm>
          <a:prstGeom prst="rect">
            <a:avLst/>
          </a:prstGeom>
          <a:noFill/>
          <a:ln w="9525">
            <a:noFill/>
            <a:miter lim="800000"/>
            <a:headEnd/>
            <a:tailEnd/>
          </a:ln>
        </xdr:spPr>
      </xdr:pic>
      <xdr:pic>
        <xdr:nvPicPr>
          <xdr:cNvPr id="91152" name="Picture 127" descr="FinProg">
            <a:hlinkClick xmlns:r="http://schemas.openxmlformats.org/officeDocument/2006/relationships" r:id="rId18"/>
          </xdr:cNvPr>
          <xdr:cNvPicPr>
            <a:picLocks noChangeAspect="1" noChangeArrowheads="1"/>
          </xdr:cNvPicPr>
        </xdr:nvPicPr>
        <xdr:blipFill>
          <a:blip xmlns:r="http://schemas.openxmlformats.org/officeDocument/2006/relationships" r:embed="rId19"/>
          <a:srcRect/>
          <a:stretch>
            <a:fillRect/>
          </a:stretch>
        </xdr:blipFill>
        <xdr:spPr bwMode="auto">
          <a:xfrm>
            <a:off x="574" y="135"/>
            <a:ext cx="113" cy="17"/>
          </a:xfrm>
          <a:prstGeom prst="rect">
            <a:avLst/>
          </a:prstGeom>
          <a:noFill/>
          <a:ln w="9525">
            <a:noFill/>
            <a:miter lim="800000"/>
            <a:headEnd/>
            <a:tailEnd/>
          </a:ln>
        </xdr:spPr>
      </xdr:pic>
      <xdr:pic>
        <xdr:nvPicPr>
          <xdr:cNvPr id="91153" name="Picture 128" descr="ObjAction">
            <a:hlinkClick xmlns:r="http://schemas.openxmlformats.org/officeDocument/2006/relationships" r:id="rId20"/>
          </xdr:cNvPr>
          <xdr:cNvPicPr>
            <a:picLocks noChangeAspect="1" noChangeArrowheads="1"/>
          </xdr:cNvPicPr>
        </xdr:nvPicPr>
        <xdr:blipFill>
          <a:blip xmlns:r="http://schemas.openxmlformats.org/officeDocument/2006/relationships" r:embed="rId21"/>
          <a:srcRect/>
          <a:stretch>
            <a:fillRect/>
          </a:stretch>
        </xdr:blipFill>
        <xdr:spPr bwMode="auto">
          <a:xfrm>
            <a:off x="150" y="134"/>
            <a:ext cx="143" cy="18"/>
          </a:xfrm>
          <a:prstGeom prst="rect">
            <a:avLst/>
          </a:prstGeom>
          <a:noFill/>
          <a:ln w="9525">
            <a:noFill/>
            <a:miter lim="800000"/>
            <a:headEnd/>
            <a:tailEnd/>
          </a:ln>
        </xdr:spPr>
      </xdr:pic>
      <xdr:pic>
        <xdr:nvPicPr>
          <xdr:cNvPr id="91154" name="Picture 129" descr="ObjProg">
            <a:hlinkClick xmlns:r="http://schemas.openxmlformats.org/officeDocument/2006/relationships" r:id="rId22"/>
          </xdr:cNvPr>
          <xdr:cNvPicPr>
            <a:picLocks noChangeAspect="1" noChangeArrowheads="1"/>
          </xdr:cNvPicPr>
        </xdr:nvPicPr>
        <xdr:blipFill>
          <a:blip xmlns:r="http://schemas.openxmlformats.org/officeDocument/2006/relationships" r:embed="rId23"/>
          <a:srcRect/>
          <a:stretch>
            <a:fillRect/>
          </a:stretch>
        </xdr:blipFill>
        <xdr:spPr bwMode="auto">
          <a:xfrm>
            <a:off x="21" y="135"/>
            <a:ext cx="125" cy="17"/>
          </a:xfrm>
          <a:prstGeom prst="rect">
            <a:avLst/>
          </a:prstGeom>
          <a:noFill/>
          <a:ln w="9525">
            <a:noFill/>
            <a:miter lim="800000"/>
            <a:headEnd/>
            <a:tailEnd/>
          </a:ln>
        </xdr:spPr>
      </xdr:pic>
      <xdr:pic>
        <xdr:nvPicPr>
          <xdr:cNvPr id="91155" name="Picture 130" descr="OutAction">
            <a:hlinkClick xmlns:r="http://schemas.openxmlformats.org/officeDocument/2006/relationships" r:id="rId24"/>
          </xdr:cNvPr>
          <xdr:cNvPicPr>
            <a:picLocks noChangeAspect="1" noChangeArrowheads="1"/>
          </xdr:cNvPicPr>
        </xdr:nvPicPr>
        <xdr:blipFill>
          <a:blip xmlns:r="http://schemas.openxmlformats.org/officeDocument/2006/relationships" r:embed="rId25"/>
          <a:srcRect/>
          <a:stretch>
            <a:fillRect/>
          </a:stretch>
        </xdr:blipFill>
        <xdr:spPr bwMode="auto">
          <a:xfrm>
            <a:off x="429" y="135"/>
            <a:ext cx="141" cy="17"/>
          </a:xfrm>
          <a:prstGeom prst="rect">
            <a:avLst/>
          </a:prstGeom>
          <a:noFill/>
          <a:ln w="9525">
            <a:noFill/>
            <a:miter lim="800000"/>
            <a:headEnd/>
            <a:tailEnd/>
          </a:ln>
        </xdr:spPr>
      </xdr:pic>
    </xdr:grp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171450</xdr:rowOff>
    </xdr:from>
    <xdr:to>
      <xdr:col>4</xdr:col>
      <xdr:colOff>609600</xdr:colOff>
      <xdr:row>6</xdr:row>
      <xdr:rowOff>133350</xdr:rowOff>
    </xdr:to>
    <xdr:grpSp>
      <xdr:nvGrpSpPr>
        <xdr:cNvPr id="111617" name="Group 1"/>
        <xdr:cNvGrpSpPr>
          <a:grpSpLocks/>
        </xdr:cNvGrpSpPr>
      </xdr:nvGrpSpPr>
      <xdr:grpSpPr bwMode="auto">
        <a:xfrm>
          <a:off x="180975" y="171450"/>
          <a:ext cx="10382250" cy="1104900"/>
          <a:chOff x="19" y="18"/>
          <a:chExt cx="1090" cy="116"/>
        </a:xfrm>
      </xdr:grpSpPr>
      <xdr:pic>
        <xdr:nvPicPr>
          <xdr:cNvPr id="111618" name="Picture 2"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11619"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81924" name="Text Box 4"/>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171450</xdr:rowOff>
    </xdr:from>
    <xdr:to>
      <xdr:col>5</xdr:col>
      <xdr:colOff>9525</xdr:colOff>
      <xdr:row>6</xdr:row>
      <xdr:rowOff>133350</xdr:rowOff>
    </xdr:to>
    <xdr:grpSp>
      <xdr:nvGrpSpPr>
        <xdr:cNvPr id="112641" name="Group 1"/>
        <xdr:cNvGrpSpPr>
          <a:grpSpLocks/>
        </xdr:cNvGrpSpPr>
      </xdr:nvGrpSpPr>
      <xdr:grpSpPr bwMode="auto">
        <a:xfrm>
          <a:off x="180975" y="171450"/>
          <a:ext cx="10382250" cy="1104900"/>
          <a:chOff x="19" y="18"/>
          <a:chExt cx="1090" cy="116"/>
        </a:xfrm>
      </xdr:grpSpPr>
      <xdr:pic>
        <xdr:nvPicPr>
          <xdr:cNvPr id="112642" name="Picture 2"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112643"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82948" name="Text Box 4"/>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2152650</xdr:colOff>
      <xdr:row>0</xdr:row>
      <xdr:rowOff>0</xdr:rowOff>
    </xdr:to>
    <xdr:grpSp>
      <xdr:nvGrpSpPr>
        <xdr:cNvPr id="92161" name="Group 135"/>
        <xdr:cNvGrpSpPr>
          <a:grpSpLocks/>
        </xdr:cNvGrpSpPr>
      </xdr:nvGrpSpPr>
      <xdr:grpSpPr bwMode="auto">
        <a:xfrm>
          <a:off x="923925" y="0"/>
          <a:ext cx="2724150" cy="0"/>
          <a:chOff x="19" y="110"/>
          <a:chExt cx="954" cy="42"/>
        </a:xfrm>
      </xdr:grpSpPr>
      <xdr:pic macro="[0]!Picture50_Click">
        <xdr:nvPicPr>
          <xdr:cNvPr id="92163" name="Picture 51" descr="BasicData"/>
          <xdr:cNvPicPr>
            <a:picLocks noChangeAspect="1" noChangeArrowheads="1"/>
          </xdr:cNvPicPr>
        </xdr:nvPicPr>
        <xdr:blipFill>
          <a:blip xmlns:r="http://schemas.openxmlformats.org/officeDocument/2006/relationships" r:embed="rId1"/>
          <a:srcRect/>
          <a:stretch>
            <a:fillRect/>
          </a:stretch>
        </xdr:blipFill>
        <xdr:spPr bwMode="auto">
          <a:xfrm>
            <a:off x="76" y="113"/>
            <a:ext cx="79" cy="21"/>
          </a:xfrm>
          <a:prstGeom prst="rect">
            <a:avLst/>
          </a:prstGeom>
          <a:noFill/>
          <a:ln w="9525">
            <a:noFill/>
            <a:miter lim="800000"/>
            <a:headEnd/>
            <a:tailEnd/>
          </a:ln>
        </xdr:spPr>
      </xdr:pic>
      <xdr:pic macro="[0]!Picture51_Click">
        <xdr:nvPicPr>
          <xdr:cNvPr id="92164" name="Picture 52" descr="Indicator"/>
          <xdr:cNvPicPr>
            <a:picLocks noChangeAspect="1" noChangeArrowheads="1"/>
          </xdr:cNvPicPr>
        </xdr:nvPicPr>
        <xdr:blipFill>
          <a:blip xmlns:r="http://schemas.openxmlformats.org/officeDocument/2006/relationships" r:embed="rId2"/>
          <a:srcRect/>
          <a:stretch>
            <a:fillRect/>
          </a:stretch>
        </xdr:blipFill>
        <xdr:spPr bwMode="auto">
          <a:xfrm>
            <a:off x="160" y="112"/>
            <a:ext cx="94" cy="21"/>
          </a:xfrm>
          <a:prstGeom prst="rect">
            <a:avLst/>
          </a:prstGeom>
          <a:noFill/>
          <a:ln w="9525">
            <a:noFill/>
            <a:miter lim="800000"/>
            <a:headEnd/>
            <a:tailEnd/>
          </a:ln>
        </xdr:spPr>
      </xdr:pic>
      <xdr:pic macro="[0]!Picture53_Click">
        <xdr:nvPicPr>
          <xdr:cNvPr id="92165" name="Picture 54" descr="Proj"/>
          <xdr:cNvPicPr>
            <a:picLocks noChangeAspect="1" noChangeArrowheads="1"/>
          </xdr:cNvPicPr>
        </xdr:nvPicPr>
        <xdr:blipFill>
          <a:blip xmlns:r="http://schemas.openxmlformats.org/officeDocument/2006/relationships" r:embed="rId3"/>
          <a:srcRect/>
          <a:stretch>
            <a:fillRect/>
          </a:stretch>
        </xdr:blipFill>
        <xdr:spPr bwMode="auto">
          <a:xfrm>
            <a:off x="19" y="112"/>
            <a:ext cx="55" cy="22"/>
          </a:xfrm>
          <a:prstGeom prst="rect">
            <a:avLst/>
          </a:prstGeom>
          <a:noFill/>
          <a:ln w="9525">
            <a:noFill/>
            <a:miter lim="800000"/>
            <a:headEnd/>
            <a:tailEnd/>
          </a:ln>
        </xdr:spPr>
      </xdr:pic>
      <xdr:pic macro="[0]!Picture55_Click">
        <xdr:nvPicPr>
          <xdr:cNvPr id="92166" name="Picture 56" descr="CoFin"/>
          <xdr:cNvPicPr>
            <a:picLocks noChangeAspect="1" noChangeArrowheads="1"/>
          </xdr:cNvPicPr>
        </xdr:nvPicPr>
        <xdr:blipFill>
          <a:blip xmlns:r="http://schemas.openxmlformats.org/officeDocument/2006/relationships" r:embed="rId4"/>
          <a:srcRect/>
          <a:stretch>
            <a:fillRect/>
          </a:stretch>
        </xdr:blipFill>
        <xdr:spPr bwMode="auto">
          <a:xfrm>
            <a:off x="678" y="110"/>
            <a:ext cx="91" cy="23"/>
          </a:xfrm>
          <a:prstGeom prst="rect">
            <a:avLst/>
          </a:prstGeom>
          <a:noFill/>
          <a:ln w="9525">
            <a:noFill/>
            <a:miter lim="800000"/>
            <a:headEnd/>
            <a:tailEnd/>
          </a:ln>
        </xdr:spPr>
      </xdr:pic>
      <xdr:pic macro="[0]!Picture56_Click">
        <xdr:nvPicPr>
          <xdr:cNvPr id="92167" name="Picture 57" descr="Outcome"/>
          <xdr:cNvPicPr>
            <a:picLocks noChangeAspect="1" noChangeArrowheads="1"/>
          </xdr:cNvPicPr>
        </xdr:nvPicPr>
        <xdr:blipFill>
          <a:blip xmlns:r="http://schemas.openxmlformats.org/officeDocument/2006/relationships" r:embed="rId5"/>
          <a:srcRect/>
          <a:stretch>
            <a:fillRect/>
          </a:stretch>
        </xdr:blipFill>
        <xdr:spPr bwMode="auto">
          <a:xfrm>
            <a:off x="326" y="111"/>
            <a:ext cx="66" cy="21"/>
          </a:xfrm>
          <a:prstGeom prst="rect">
            <a:avLst/>
          </a:prstGeom>
          <a:noFill/>
          <a:ln w="9525">
            <a:noFill/>
            <a:miter lim="800000"/>
            <a:headEnd/>
            <a:tailEnd/>
          </a:ln>
        </xdr:spPr>
      </xdr:pic>
      <xdr:pic macro="[0]!Picture21_Click">
        <xdr:nvPicPr>
          <xdr:cNvPr id="92168" name="Picture 61" descr="Good"/>
          <xdr:cNvPicPr>
            <a:picLocks noChangeAspect="1" noChangeArrowheads="1"/>
          </xdr:cNvPicPr>
        </xdr:nvPicPr>
        <xdr:blipFill>
          <a:blip xmlns:r="http://schemas.openxmlformats.org/officeDocument/2006/relationships" r:embed="rId6"/>
          <a:srcRect/>
          <a:stretch>
            <a:fillRect/>
          </a:stretch>
        </xdr:blipFill>
        <xdr:spPr bwMode="auto">
          <a:xfrm>
            <a:off x="875" y="110"/>
            <a:ext cx="98" cy="23"/>
          </a:xfrm>
          <a:prstGeom prst="rect">
            <a:avLst/>
          </a:prstGeom>
          <a:noFill/>
          <a:ln w="9525">
            <a:noFill/>
            <a:miter lim="800000"/>
            <a:headEnd/>
            <a:tailEnd/>
          </a:ln>
        </xdr:spPr>
      </xdr:pic>
      <xdr:pic macro="[0]!Picture61_Click">
        <xdr:nvPicPr>
          <xdr:cNvPr id="92169" name="Picture 62" descr="Procur"/>
          <xdr:cNvPicPr>
            <a:picLocks noChangeAspect="1" noChangeArrowheads="1"/>
          </xdr:cNvPicPr>
        </xdr:nvPicPr>
        <xdr:blipFill>
          <a:blip xmlns:r="http://schemas.openxmlformats.org/officeDocument/2006/relationships" r:embed="rId7"/>
          <a:srcRect/>
          <a:stretch>
            <a:fillRect/>
          </a:stretch>
        </xdr:blipFill>
        <xdr:spPr bwMode="auto">
          <a:xfrm>
            <a:off x="494" y="111"/>
            <a:ext cx="89" cy="22"/>
          </a:xfrm>
          <a:prstGeom prst="rect">
            <a:avLst/>
          </a:prstGeom>
          <a:noFill/>
          <a:ln w="9525">
            <a:noFill/>
            <a:miter lim="800000"/>
            <a:headEnd/>
            <a:tailEnd/>
          </a:ln>
        </xdr:spPr>
      </xdr:pic>
      <xdr:pic macro="[0]!Picture62_Click">
        <xdr:nvPicPr>
          <xdr:cNvPr id="92170" name="Picture 63" descr="Risk"/>
          <xdr:cNvPicPr>
            <a:picLocks noChangeAspect="1" noChangeArrowheads="1"/>
          </xdr:cNvPicPr>
        </xdr:nvPicPr>
        <xdr:blipFill>
          <a:blip xmlns:r="http://schemas.openxmlformats.org/officeDocument/2006/relationships" r:embed="rId8"/>
          <a:srcRect/>
          <a:stretch>
            <a:fillRect/>
          </a:stretch>
        </xdr:blipFill>
        <xdr:spPr bwMode="auto">
          <a:xfrm>
            <a:off x="396" y="110"/>
            <a:ext cx="35" cy="23"/>
          </a:xfrm>
          <a:prstGeom prst="rect">
            <a:avLst/>
          </a:prstGeom>
          <a:noFill/>
          <a:ln w="9525">
            <a:noFill/>
            <a:miter lim="800000"/>
            <a:headEnd/>
            <a:tailEnd/>
          </a:ln>
        </xdr:spPr>
      </xdr:pic>
      <xdr:pic macro="[0]!Picture24_Click">
        <xdr:nvPicPr>
          <xdr:cNvPr id="92171" name="Picture 64" descr="AddFin"/>
          <xdr:cNvPicPr>
            <a:picLocks noChangeAspect="1" noChangeArrowheads="1"/>
          </xdr:cNvPicPr>
        </xdr:nvPicPr>
        <xdr:blipFill>
          <a:blip xmlns:r="http://schemas.openxmlformats.org/officeDocument/2006/relationships" r:embed="rId9"/>
          <a:srcRect/>
          <a:stretch>
            <a:fillRect/>
          </a:stretch>
        </xdr:blipFill>
        <xdr:spPr bwMode="auto">
          <a:xfrm>
            <a:off x="586" y="110"/>
            <a:ext cx="88" cy="23"/>
          </a:xfrm>
          <a:prstGeom prst="rect">
            <a:avLst/>
          </a:prstGeom>
          <a:noFill/>
          <a:ln w="9525">
            <a:noFill/>
            <a:miter lim="800000"/>
            <a:headEnd/>
            <a:tailEnd/>
          </a:ln>
        </xdr:spPr>
      </xdr:pic>
      <xdr:pic macro="[0]!Picture25_Click">
        <xdr:nvPicPr>
          <xdr:cNvPr id="92172" name="Picture 65" descr="End"/>
          <xdr:cNvPicPr>
            <a:picLocks noChangeAspect="1" noChangeArrowheads="1"/>
          </xdr:cNvPicPr>
        </xdr:nvPicPr>
        <xdr:blipFill>
          <a:blip xmlns:r="http://schemas.openxmlformats.org/officeDocument/2006/relationships" r:embed="rId10"/>
          <a:srcRect/>
          <a:stretch>
            <a:fillRect/>
          </a:stretch>
        </xdr:blipFill>
        <xdr:spPr bwMode="auto">
          <a:xfrm>
            <a:off x="772" y="110"/>
            <a:ext cx="96" cy="23"/>
          </a:xfrm>
          <a:prstGeom prst="rect">
            <a:avLst/>
          </a:prstGeom>
          <a:noFill/>
          <a:ln w="9525">
            <a:noFill/>
            <a:miter lim="800000"/>
            <a:headEnd/>
            <a:tailEnd/>
          </a:ln>
        </xdr:spPr>
      </xdr:pic>
      <xdr:pic macro="[0]!Picture65_Click">
        <xdr:nvPicPr>
          <xdr:cNvPr id="92173" name="Picture 66" descr="Finance"/>
          <xdr:cNvPicPr>
            <a:picLocks noChangeAspect="1" noChangeArrowheads="1"/>
          </xdr:cNvPicPr>
        </xdr:nvPicPr>
        <xdr:blipFill>
          <a:blip xmlns:r="http://schemas.openxmlformats.org/officeDocument/2006/relationships" r:embed="rId11"/>
          <a:srcRect/>
          <a:stretch>
            <a:fillRect/>
          </a:stretch>
        </xdr:blipFill>
        <xdr:spPr bwMode="auto">
          <a:xfrm>
            <a:off x="433" y="110"/>
            <a:ext cx="59" cy="23"/>
          </a:xfrm>
          <a:prstGeom prst="rect">
            <a:avLst/>
          </a:prstGeom>
          <a:noFill/>
          <a:ln w="9525">
            <a:noFill/>
            <a:miter lim="800000"/>
            <a:headEnd/>
            <a:tailEnd/>
          </a:ln>
        </xdr:spPr>
      </xdr:pic>
      <xdr:pic>
        <xdr:nvPicPr>
          <xdr:cNvPr id="92174" name="Picture 123" descr="Obj">
            <a:hlinkClick xmlns:r="http://schemas.openxmlformats.org/officeDocument/2006/relationships" r:id="rId12"/>
          </xdr:cNvPr>
          <xdr:cNvPicPr>
            <a:picLocks noChangeAspect="1" noChangeArrowheads="1"/>
          </xdr:cNvPicPr>
        </xdr:nvPicPr>
        <xdr:blipFill>
          <a:blip xmlns:r="http://schemas.openxmlformats.org/officeDocument/2006/relationships" r:embed="rId13"/>
          <a:srcRect/>
          <a:stretch>
            <a:fillRect/>
          </a:stretch>
        </xdr:blipFill>
        <xdr:spPr bwMode="auto">
          <a:xfrm>
            <a:off x="259" y="115"/>
            <a:ext cx="64" cy="18"/>
          </a:xfrm>
          <a:prstGeom prst="rect">
            <a:avLst/>
          </a:prstGeom>
          <a:noFill/>
          <a:ln w="9525">
            <a:noFill/>
            <a:miter lim="800000"/>
            <a:headEnd/>
            <a:tailEnd/>
          </a:ln>
        </xdr:spPr>
      </xdr:pic>
      <xdr:pic>
        <xdr:nvPicPr>
          <xdr:cNvPr id="92175" name="Picture 125" descr="OutProg">
            <a:hlinkClick xmlns:r="http://schemas.openxmlformats.org/officeDocument/2006/relationships" r:id="rId14"/>
          </xdr:cNvPr>
          <xdr:cNvPicPr>
            <a:picLocks noChangeAspect="1" noChangeArrowheads="1"/>
          </xdr:cNvPicPr>
        </xdr:nvPicPr>
        <xdr:blipFill>
          <a:blip xmlns:r="http://schemas.openxmlformats.org/officeDocument/2006/relationships" r:embed="rId15"/>
          <a:srcRect/>
          <a:stretch>
            <a:fillRect/>
          </a:stretch>
        </xdr:blipFill>
        <xdr:spPr bwMode="auto">
          <a:xfrm>
            <a:off x="300" y="134"/>
            <a:ext cx="124" cy="18"/>
          </a:xfrm>
          <a:prstGeom prst="rect">
            <a:avLst/>
          </a:prstGeom>
          <a:noFill/>
          <a:ln w="9525">
            <a:noFill/>
            <a:miter lim="800000"/>
            <a:headEnd/>
            <a:tailEnd/>
          </a:ln>
        </xdr:spPr>
      </xdr:pic>
      <xdr:pic>
        <xdr:nvPicPr>
          <xdr:cNvPr id="92176" name="Picture 126" descr="FinAction">
            <a:hlinkClick xmlns:r="http://schemas.openxmlformats.org/officeDocument/2006/relationships" r:id="rId16"/>
          </xdr:cNvPr>
          <xdr:cNvPicPr>
            <a:picLocks noChangeAspect="1" noChangeArrowheads="1"/>
          </xdr:cNvPicPr>
        </xdr:nvPicPr>
        <xdr:blipFill>
          <a:blip xmlns:r="http://schemas.openxmlformats.org/officeDocument/2006/relationships" r:embed="rId17"/>
          <a:srcRect/>
          <a:stretch>
            <a:fillRect/>
          </a:stretch>
        </xdr:blipFill>
        <xdr:spPr bwMode="auto">
          <a:xfrm>
            <a:off x="691" y="133"/>
            <a:ext cx="132" cy="19"/>
          </a:xfrm>
          <a:prstGeom prst="rect">
            <a:avLst/>
          </a:prstGeom>
          <a:noFill/>
          <a:ln w="9525">
            <a:noFill/>
            <a:miter lim="800000"/>
            <a:headEnd/>
            <a:tailEnd/>
          </a:ln>
        </xdr:spPr>
      </xdr:pic>
      <xdr:pic>
        <xdr:nvPicPr>
          <xdr:cNvPr id="92177" name="Picture 127" descr="FinProg">
            <a:hlinkClick xmlns:r="http://schemas.openxmlformats.org/officeDocument/2006/relationships" r:id="rId18"/>
          </xdr:cNvPr>
          <xdr:cNvPicPr>
            <a:picLocks noChangeAspect="1" noChangeArrowheads="1"/>
          </xdr:cNvPicPr>
        </xdr:nvPicPr>
        <xdr:blipFill>
          <a:blip xmlns:r="http://schemas.openxmlformats.org/officeDocument/2006/relationships" r:embed="rId19"/>
          <a:srcRect/>
          <a:stretch>
            <a:fillRect/>
          </a:stretch>
        </xdr:blipFill>
        <xdr:spPr bwMode="auto">
          <a:xfrm>
            <a:off x="574" y="135"/>
            <a:ext cx="113" cy="17"/>
          </a:xfrm>
          <a:prstGeom prst="rect">
            <a:avLst/>
          </a:prstGeom>
          <a:noFill/>
          <a:ln w="9525">
            <a:noFill/>
            <a:miter lim="800000"/>
            <a:headEnd/>
            <a:tailEnd/>
          </a:ln>
        </xdr:spPr>
      </xdr:pic>
      <xdr:pic>
        <xdr:nvPicPr>
          <xdr:cNvPr id="92178" name="Picture 128" descr="ObjAction">
            <a:hlinkClick xmlns:r="http://schemas.openxmlformats.org/officeDocument/2006/relationships" r:id="rId20"/>
          </xdr:cNvPr>
          <xdr:cNvPicPr>
            <a:picLocks noChangeAspect="1" noChangeArrowheads="1"/>
          </xdr:cNvPicPr>
        </xdr:nvPicPr>
        <xdr:blipFill>
          <a:blip xmlns:r="http://schemas.openxmlformats.org/officeDocument/2006/relationships" r:embed="rId21"/>
          <a:srcRect/>
          <a:stretch>
            <a:fillRect/>
          </a:stretch>
        </xdr:blipFill>
        <xdr:spPr bwMode="auto">
          <a:xfrm>
            <a:off x="150" y="134"/>
            <a:ext cx="143" cy="18"/>
          </a:xfrm>
          <a:prstGeom prst="rect">
            <a:avLst/>
          </a:prstGeom>
          <a:noFill/>
          <a:ln w="9525">
            <a:noFill/>
            <a:miter lim="800000"/>
            <a:headEnd/>
            <a:tailEnd/>
          </a:ln>
        </xdr:spPr>
      </xdr:pic>
      <xdr:pic>
        <xdr:nvPicPr>
          <xdr:cNvPr id="92179" name="Picture 129" descr="ObjProg">
            <a:hlinkClick xmlns:r="http://schemas.openxmlformats.org/officeDocument/2006/relationships" r:id="rId22"/>
          </xdr:cNvPr>
          <xdr:cNvPicPr>
            <a:picLocks noChangeAspect="1" noChangeArrowheads="1"/>
          </xdr:cNvPicPr>
        </xdr:nvPicPr>
        <xdr:blipFill>
          <a:blip xmlns:r="http://schemas.openxmlformats.org/officeDocument/2006/relationships" r:embed="rId23"/>
          <a:srcRect/>
          <a:stretch>
            <a:fillRect/>
          </a:stretch>
        </xdr:blipFill>
        <xdr:spPr bwMode="auto">
          <a:xfrm>
            <a:off x="21" y="135"/>
            <a:ext cx="125" cy="17"/>
          </a:xfrm>
          <a:prstGeom prst="rect">
            <a:avLst/>
          </a:prstGeom>
          <a:noFill/>
          <a:ln w="9525">
            <a:noFill/>
            <a:miter lim="800000"/>
            <a:headEnd/>
            <a:tailEnd/>
          </a:ln>
        </xdr:spPr>
      </xdr:pic>
      <xdr:pic>
        <xdr:nvPicPr>
          <xdr:cNvPr id="92180" name="Picture 130" descr="OutAction">
            <a:hlinkClick xmlns:r="http://schemas.openxmlformats.org/officeDocument/2006/relationships" r:id="rId24"/>
          </xdr:cNvPr>
          <xdr:cNvPicPr>
            <a:picLocks noChangeAspect="1" noChangeArrowheads="1"/>
          </xdr:cNvPicPr>
        </xdr:nvPicPr>
        <xdr:blipFill>
          <a:blip xmlns:r="http://schemas.openxmlformats.org/officeDocument/2006/relationships" r:embed="rId25"/>
          <a:srcRect/>
          <a:stretch>
            <a:fillRect/>
          </a:stretch>
        </xdr:blipFill>
        <xdr:spPr bwMode="auto">
          <a:xfrm>
            <a:off x="429" y="135"/>
            <a:ext cx="141" cy="17"/>
          </a:xfrm>
          <a:prstGeom prst="rect">
            <a:avLst/>
          </a:prstGeom>
          <a:noFill/>
          <a:ln w="9525">
            <a:noFill/>
            <a:miter lim="800000"/>
            <a:headEnd/>
            <a:tailEnd/>
          </a:ln>
        </xdr:spPr>
      </xdr:pic>
    </xdr:grpSp>
    <xdr:clientData/>
  </xdr:twoCellAnchor>
  <xdr:twoCellAnchor>
    <xdr:from>
      <xdr:col>6</xdr:col>
      <xdr:colOff>2390775</xdr:colOff>
      <xdr:row>0</xdr:row>
      <xdr:rowOff>180975</xdr:rowOff>
    </xdr:from>
    <xdr:to>
      <xdr:col>7</xdr:col>
      <xdr:colOff>304800</xdr:colOff>
      <xdr:row>7</xdr:row>
      <xdr:rowOff>142875</xdr:rowOff>
    </xdr:to>
    <xdr:pic>
      <xdr:nvPicPr>
        <xdr:cNvPr id="92162" name="Picture 4" descr="bundp20mm"/>
        <xdr:cNvPicPr>
          <a:picLocks noChangeAspect="1" noChangeArrowheads="1"/>
        </xdr:cNvPicPr>
      </xdr:nvPicPr>
      <xdr:blipFill>
        <a:blip xmlns:r="http://schemas.openxmlformats.org/officeDocument/2006/relationships" r:embed="rId26" cstate="print"/>
        <a:srcRect/>
        <a:stretch>
          <a:fillRect/>
        </a:stretch>
      </xdr:blipFill>
      <xdr:spPr bwMode="auto">
        <a:xfrm>
          <a:off x="6438900" y="180975"/>
          <a:ext cx="638175" cy="1295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171450</xdr:rowOff>
    </xdr:from>
    <xdr:to>
      <xdr:col>4</xdr:col>
      <xdr:colOff>609600</xdr:colOff>
      <xdr:row>6</xdr:row>
      <xdr:rowOff>133350</xdr:rowOff>
    </xdr:to>
    <xdr:grpSp>
      <xdr:nvGrpSpPr>
        <xdr:cNvPr id="93185" name="Group 9"/>
        <xdr:cNvGrpSpPr>
          <a:grpSpLocks/>
        </xdr:cNvGrpSpPr>
      </xdr:nvGrpSpPr>
      <xdr:grpSpPr bwMode="auto">
        <a:xfrm>
          <a:off x="180975" y="171450"/>
          <a:ext cx="10382250" cy="1104900"/>
          <a:chOff x="19" y="18"/>
          <a:chExt cx="1090" cy="116"/>
        </a:xfrm>
      </xdr:grpSpPr>
      <xdr:pic>
        <xdr:nvPicPr>
          <xdr:cNvPr id="93186" name="Picture 7"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93187"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63496" name="Text Box 8"/>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609600</xdr:colOff>
      <xdr:row>6</xdr:row>
      <xdr:rowOff>152400</xdr:rowOff>
    </xdr:to>
    <xdr:grpSp>
      <xdr:nvGrpSpPr>
        <xdr:cNvPr id="64523" name="Group 4"/>
        <xdr:cNvGrpSpPr>
          <a:grpSpLocks/>
        </xdr:cNvGrpSpPr>
      </xdr:nvGrpSpPr>
      <xdr:grpSpPr bwMode="auto">
        <a:xfrm>
          <a:off x="180975" y="190500"/>
          <a:ext cx="10382250" cy="1104900"/>
          <a:chOff x="19" y="18"/>
          <a:chExt cx="1090" cy="116"/>
        </a:xfrm>
      </xdr:grpSpPr>
      <xdr:pic>
        <xdr:nvPicPr>
          <xdr:cNvPr id="64524" name="Picture 5"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64525"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64519" name="Text Box 7"/>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mc:AlternateContent xmlns:mc="http://schemas.openxmlformats.org/markup-compatibility/2006">
    <mc:Choice xmlns:a14="http://schemas.microsoft.com/office/drawing/2010/main" Requires="a14">
      <xdr:twoCellAnchor>
        <xdr:from>
          <xdr:col>3</xdr:col>
          <xdr:colOff>790575</xdr:colOff>
          <xdr:row>16</xdr:row>
          <xdr:rowOff>57150</xdr:rowOff>
        </xdr:from>
        <xdr:to>
          <xdr:col>3</xdr:col>
          <xdr:colOff>3057525</xdr:colOff>
          <xdr:row>17</xdr:row>
          <xdr:rowOff>114300</xdr:rowOff>
        </xdr:to>
        <xdr:sp macro="" textlink="">
          <xdr:nvSpPr>
            <xdr:cNvPr id="64520" name="Button 8" hidden="1">
              <a:extLst>
                <a:ext uri="{63B3BB69-23CF-44E3-9099-C40C66FF867C}">
                  <a14:compatExt spid="_x0000_s645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UNDP Success Stories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3133725</xdr:colOff>
          <xdr:row>16</xdr:row>
          <xdr:rowOff>57150</xdr:rowOff>
        </xdr:from>
        <xdr:to>
          <xdr:col>3</xdr:col>
          <xdr:colOff>5400675</xdr:colOff>
          <xdr:row>17</xdr:row>
          <xdr:rowOff>114300</xdr:rowOff>
        </xdr:to>
        <xdr:sp macro="" textlink="">
          <xdr:nvSpPr>
            <xdr:cNvPr id="64521" name="Button 9" hidden="1">
              <a:extLst>
                <a:ext uri="{63B3BB69-23CF-44E3-9099-C40C66FF867C}">
                  <a14:compatExt spid="_x0000_s645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UNDP ROAR</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5467350</xdr:colOff>
          <xdr:row>16</xdr:row>
          <xdr:rowOff>57150</xdr:rowOff>
        </xdr:from>
        <xdr:to>
          <xdr:col>3</xdr:col>
          <xdr:colOff>7734300</xdr:colOff>
          <xdr:row>17</xdr:row>
          <xdr:rowOff>114300</xdr:rowOff>
        </xdr:to>
        <xdr:sp macro="" textlink="">
          <xdr:nvSpPr>
            <xdr:cNvPr id="64522" name="Button 10" hidden="1">
              <a:extLst>
                <a:ext uri="{63B3BB69-23CF-44E3-9099-C40C66FF867C}">
                  <a14:compatExt spid="_x0000_s645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APR/PIR Report</a:t>
              </a:r>
              <a:endParaRPr lang="en-US"/>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9525</xdr:rowOff>
    </xdr:from>
    <xdr:to>
      <xdr:col>6</xdr:col>
      <xdr:colOff>190500</xdr:colOff>
      <xdr:row>6</xdr:row>
      <xdr:rowOff>161925</xdr:rowOff>
    </xdr:to>
    <xdr:grpSp>
      <xdr:nvGrpSpPr>
        <xdr:cNvPr id="38417" name="Group 58"/>
        <xdr:cNvGrpSpPr>
          <a:grpSpLocks/>
        </xdr:cNvGrpSpPr>
      </xdr:nvGrpSpPr>
      <xdr:grpSpPr bwMode="auto">
        <a:xfrm>
          <a:off x="190500" y="200025"/>
          <a:ext cx="10582275" cy="1104900"/>
          <a:chOff x="19" y="18"/>
          <a:chExt cx="1090" cy="116"/>
        </a:xfrm>
      </xdr:grpSpPr>
      <xdr:pic>
        <xdr:nvPicPr>
          <xdr:cNvPr id="38418" name="Picture 59"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38419"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37949" name="Text Box 61"/>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190500</xdr:colOff>
      <xdr:row>6</xdr:row>
      <xdr:rowOff>152400</xdr:rowOff>
    </xdr:to>
    <xdr:grpSp>
      <xdr:nvGrpSpPr>
        <xdr:cNvPr id="38957" name="Group 37"/>
        <xdr:cNvGrpSpPr>
          <a:grpSpLocks/>
        </xdr:cNvGrpSpPr>
      </xdr:nvGrpSpPr>
      <xdr:grpSpPr bwMode="auto">
        <a:xfrm>
          <a:off x="180975" y="190500"/>
          <a:ext cx="10382250" cy="1104900"/>
          <a:chOff x="19" y="18"/>
          <a:chExt cx="1090" cy="116"/>
        </a:xfrm>
      </xdr:grpSpPr>
      <xdr:pic>
        <xdr:nvPicPr>
          <xdr:cNvPr id="38958" name="Picture 38"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38959"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38952" name="Text Box 40"/>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171450</xdr:rowOff>
    </xdr:from>
    <xdr:to>
      <xdr:col>3</xdr:col>
      <xdr:colOff>752475</xdr:colOff>
      <xdr:row>6</xdr:row>
      <xdr:rowOff>133350</xdr:rowOff>
    </xdr:to>
    <xdr:grpSp>
      <xdr:nvGrpSpPr>
        <xdr:cNvPr id="94209" name="Group 19"/>
        <xdr:cNvGrpSpPr>
          <a:grpSpLocks/>
        </xdr:cNvGrpSpPr>
      </xdr:nvGrpSpPr>
      <xdr:grpSpPr bwMode="auto">
        <a:xfrm>
          <a:off x="180975" y="171450"/>
          <a:ext cx="10382250" cy="1104900"/>
          <a:chOff x="19" y="18"/>
          <a:chExt cx="1090" cy="116"/>
        </a:xfrm>
      </xdr:grpSpPr>
      <xdr:pic>
        <xdr:nvPicPr>
          <xdr:cNvPr id="94210" name="Picture 20"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18"/>
            <a:ext cx="1090" cy="90"/>
          </a:xfrm>
          <a:prstGeom prst="rect">
            <a:avLst/>
          </a:prstGeom>
          <a:noFill/>
          <a:ln w="9525">
            <a:noFill/>
            <a:miter lim="800000"/>
            <a:headEnd/>
            <a:tailEnd/>
          </a:ln>
        </xdr:spPr>
      </xdr:pic>
      <xdr:pic>
        <xdr:nvPicPr>
          <xdr:cNvPr id="94211"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29"/>
            <a:ext cx="57" cy="105"/>
          </a:xfrm>
          <a:prstGeom prst="rect">
            <a:avLst/>
          </a:prstGeom>
          <a:noFill/>
          <a:ln w="9525">
            <a:noFill/>
            <a:miter lim="800000"/>
            <a:headEnd/>
            <a:tailEnd/>
          </a:ln>
        </xdr:spPr>
      </xdr:pic>
      <xdr:sp macro="" textlink="">
        <xdr:nvSpPr>
          <xdr:cNvPr id="39958" name="Text Box 22"/>
          <xdr:cNvSpPr txBox="1">
            <a:spLocks noChangeArrowheads="1"/>
          </xdr:cNvSpPr>
        </xdr:nvSpPr>
        <xdr:spPr bwMode="auto">
          <a:xfrm>
            <a:off x="688" y="41"/>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0" i="0" u="none" strike="noStrike" baseline="0">
                <a:solidFill>
                  <a:srgbClr val="FFFFFF"/>
                </a:solidFill>
                <a:latin typeface="Candara"/>
              </a:rPr>
              <a:t>2010 Annual Project Review (APR)</a:t>
            </a:r>
          </a:p>
          <a:p>
            <a:pPr algn="ctr" rtl="0">
              <a:defRPr sz="1000"/>
            </a:pPr>
            <a:r>
              <a:rPr lang="en-US" sz="1200" b="0" i="0" u="none" strike="noStrike" baseline="0">
                <a:solidFill>
                  <a:srgbClr val="FFFFFF"/>
                </a:solidFill>
                <a:latin typeface="Candara"/>
              </a:rPr>
              <a:t>Project Implementation Report (PIR)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fapp2.undp.org/Users/AG/Documents/AIM/AIM%20Projects/UN/2010%20Project/UNDP_GEF_ST_2010_V07%209_B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list"/>
      <sheetName val="0.rpt1"/>
      <sheetName val="0.rpt2"/>
      <sheetName val="0.rpt3"/>
      <sheetName val="0rpt3Obj"/>
      <sheetName val="0rpt3Risk"/>
      <sheetName val="0rpt3Fin"/>
      <sheetName val="0rpt3CoFin"/>
      <sheetName val="Welcome"/>
      <sheetName val="General Guidance"/>
      <sheetName val="BasicData"/>
      <sheetName val="RTA"/>
      <sheetName val="UNDP CO"/>
      <sheetName val="DO"/>
      <sheetName val="DORating"/>
      <sheetName val="DOActionPlan"/>
      <sheetName val="IP"/>
      <sheetName val="IPRating"/>
      <sheetName val="IPActionPlan"/>
      <sheetName val="CriticalRisk"/>
      <sheetName val="Adjustments"/>
      <sheetName val="Finance"/>
      <sheetName val="Procurement"/>
      <sheetName val="AddFin"/>
      <sheetName val="PR"/>
      <sheetName val="Partnerships"/>
      <sheetName val="Evaluation"/>
      <sheetName val="Gender"/>
      <sheetName val="BD Intro"/>
      <sheetName val="OverInfo1"/>
      <sheetName val="OverInfo2"/>
      <sheetName val="ProtArea"/>
      <sheetName val="Mainstream"/>
      <sheetName val="Annex3"/>
      <sheetName val="Annex4"/>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35">
          <cell r="C35" t="str">
            <v>test2</v>
          </cell>
        </row>
        <row r="115">
          <cell r="C115" t="str">
            <v/>
          </cell>
        </row>
        <row r="125">
          <cell r="C125" t="str">
            <v/>
          </cell>
        </row>
        <row r="135">
          <cell r="C135" t="str">
            <v/>
          </cell>
        </row>
        <row r="145">
          <cell r="C145" t="str">
            <v/>
          </cell>
        </row>
        <row r="155">
          <cell r="C155" t="str">
            <v/>
          </cell>
        </row>
        <row r="165">
          <cell r="C165" t="str">
            <v/>
          </cell>
        </row>
        <row r="175">
          <cell r="C175" t="str">
            <v/>
          </cell>
        </row>
        <row r="185">
          <cell r="C185" t="str">
            <v/>
          </cell>
        </row>
        <row r="195">
          <cell r="C195" t="str">
            <v/>
          </cell>
        </row>
        <row r="205">
          <cell r="C205" t="str">
            <v/>
          </cell>
        </row>
        <row r="215">
          <cell r="C215" t="str">
            <v/>
          </cell>
        </row>
        <row r="225">
          <cell r="C225" t="str">
            <v/>
          </cell>
        </row>
        <row r="235">
          <cell r="C235" t="str">
            <v/>
          </cell>
        </row>
        <row r="245">
          <cell r="C245" t="str">
            <v/>
          </cell>
        </row>
        <row r="255">
          <cell r="C255" t="str">
            <v/>
          </cell>
        </row>
        <row r="265">
          <cell r="C265" t="str">
            <v/>
          </cell>
        </row>
        <row r="275">
          <cell r="C275" t="str">
            <v/>
          </cell>
        </row>
        <row r="285">
          <cell r="C285" t="str">
            <v/>
          </cell>
        </row>
        <row r="295">
          <cell r="C295" t="str">
            <v/>
          </cell>
        </row>
        <row r="305">
          <cell r="C305" t="str">
            <v/>
          </cell>
        </row>
        <row r="315">
          <cell r="C315" t="str">
            <v/>
          </cell>
        </row>
        <row r="325">
          <cell r="C325" t="str">
            <v/>
          </cell>
        </row>
        <row r="335">
          <cell r="C335" t="str">
            <v/>
          </cell>
        </row>
        <row r="345">
          <cell r="C345" t="str">
            <v/>
          </cell>
        </row>
        <row r="355">
          <cell r="C355" t="str">
            <v/>
          </cell>
        </row>
        <row r="365">
          <cell r="C365" t="str">
            <v/>
          </cell>
        </row>
        <row r="375">
          <cell r="C375" t="str">
            <v/>
          </cell>
        </row>
        <row r="385">
          <cell r="C385" t="str">
            <v/>
          </cell>
        </row>
        <row r="395">
          <cell r="C395" t="str">
            <v/>
          </cell>
        </row>
        <row r="405">
          <cell r="C405" t="str">
            <v/>
          </cell>
        </row>
        <row r="415">
          <cell r="C415" t="str">
            <v/>
          </cell>
        </row>
        <row r="425">
          <cell r="C425" t="str">
            <v/>
          </cell>
        </row>
      </sheetData>
      <sheetData sheetId="14" refreshError="1"/>
      <sheetData sheetId="15" refreshError="1"/>
      <sheetData sheetId="16">
        <row r="14">
          <cell r="D14" t="str">
            <v>test2</v>
          </cell>
        </row>
        <row r="20">
          <cell r="D20">
            <v>0</v>
          </cell>
        </row>
        <row r="26">
          <cell r="D26">
            <v>0</v>
          </cell>
        </row>
        <row r="32">
          <cell r="D32">
            <v>0</v>
          </cell>
        </row>
        <row r="38">
          <cell r="D38">
            <v>0</v>
          </cell>
        </row>
        <row r="44">
          <cell r="D44">
            <v>0</v>
          </cell>
        </row>
        <row r="50">
          <cell r="D50">
            <v>0</v>
          </cell>
        </row>
        <row r="56">
          <cell r="D56">
            <v>0</v>
          </cell>
        </row>
        <row r="62">
          <cell r="D62" t="str">
            <v/>
          </cell>
        </row>
        <row r="68">
          <cell r="D68" t="str">
            <v/>
          </cell>
        </row>
        <row r="74">
          <cell r="D74" t="str">
            <v/>
          </cell>
        </row>
        <row r="80">
          <cell r="D80" t="str">
            <v/>
          </cell>
        </row>
        <row r="86">
          <cell r="D86" t="str">
            <v/>
          </cell>
        </row>
        <row r="92">
          <cell r="D92" t="str">
            <v/>
          </cell>
        </row>
        <row r="98">
          <cell r="D98" t="str">
            <v/>
          </cell>
        </row>
        <row r="104">
          <cell r="D104" t="str">
            <v/>
          </cell>
        </row>
        <row r="110">
          <cell r="D110" t="str">
            <v/>
          </cell>
        </row>
        <row r="116">
          <cell r="D116" t="str">
            <v/>
          </cell>
        </row>
        <row r="122">
          <cell r="D122" t="str">
            <v/>
          </cell>
        </row>
        <row r="128">
          <cell r="D128" t="str">
            <v/>
          </cell>
        </row>
        <row r="134">
          <cell r="D134" t="str">
            <v/>
          </cell>
        </row>
        <row r="140">
          <cell r="D140" t="str">
            <v/>
          </cell>
        </row>
        <row r="146">
          <cell r="D146" t="str">
            <v/>
          </cell>
        </row>
        <row r="152">
          <cell r="D152" t="str">
            <v/>
          </cell>
        </row>
        <row r="158">
          <cell r="D158" t="str">
            <v/>
          </cell>
        </row>
        <row r="164">
          <cell r="D164" t="str">
            <v/>
          </cell>
        </row>
        <row r="170">
          <cell r="D170" t="str">
            <v/>
          </cell>
        </row>
        <row r="176">
          <cell r="D176" t="str">
            <v/>
          </cell>
        </row>
        <row r="182">
          <cell r="D182" t="str">
            <v/>
          </cell>
        </row>
        <row r="188">
          <cell r="D188" t="str">
            <v/>
          </cell>
        </row>
        <row r="194">
          <cell r="D194" t="str">
            <v/>
          </cell>
        </row>
        <row r="200">
          <cell r="D200" t="str">
            <v/>
          </cell>
        </row>
        <row r="206">
          <cell r="D206" t="str">
            <v/>
          </cell>
        </row>
        <row r="212">
          <cell r="D212" t="str">
            <v/>
          </cell>
        </row>
        <row r="218">
          <cell r="D218" t="str">
            <v/>
          </cell>
        </row>
        <row r="224">
          <cell r="D224" t="str">
            <v/>
          </cell>
        </row>
        <row r="230">
          <cell r="D230" t="str">
            <v/>
          </cell>
        </row>
        <row r="236">
          <cell r="D236" t="str">
            <v/>
          </cell>
        </row>
        <row r="242">
          <cell r="D242" t="str">
            <v/>
          </cell>
        </row>
        <row r="248">
          <cell r="D248" t="str">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hyperlink" Target="http://www.unglobalcompact.org/"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0.bin"/><Relationship Id="rId1" Type="http://schemas.openxmlformats.org/officeDocument/2006/relationships/hyperlink" Target="http://www.iucnredlist.org/technical-documents/categories-and-criteria"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7.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_Sys"/>
  <dimension ref="A1:H140"/>
  <sheetViews>
    <sheetView topLeftCell="A118" workbookViewId="0">
      <selection activeCell="A92" sqref="A92"/>
    </sheetView>
  </sheetViews>
  <sheetFormatPr defaultRowHeight="15" x14ac:dyDescent="0.25"/>
  <cols>
    <col min="1" max="1" width="12.7109375" style="169" bestFit="1" customWidth="1"/>
    <col min="2" max="2" width="15.140625" style="169" bestFit="1" customWidth="1"/>
    <col min="3" max="3" width="29.42578125" style="169" customWidth="1"/>
    <col min="4" max="4" width="14" style="169" bestFit="1" customWidth="1"/>
    <col min="5" max="5" width="14" style="169" customWidth="1"/>
    <col min="6" max="6" width="32.28515625" style="153" customWidth="1"/>
    <col min="7" max="7" width="18.42578125" customWidth="1"/>
  </cols>
  <sheetData>
    <row r="1" spans="1:8" x14ac:dyDescent="0.25">
      <c r="A1" s="149" t="s">
        <v>429</v>
      </c>
      <c r="B1" s="149" t="s">
        <v>430</v>
      </c>
      <c r="C1" s="149" t="s">
        <v>431</v>
      </c>
      <c r="D1" s="149"/>
      <c r="E1" s="149" t="s">
        <v>432</v>
      </c>
      <c r="F1" s="149" t="s">
        <v>433</v>
      </c>
      <c r="G1" s="148" t="s">
        <v>434</v>
      </c>
      <c r="H1" s="148"/>
    </row>
    <row r="2" spans="1:8" x14ac:dyDescent="0.25">
      <c r="A2" s="169" t="s">
        <v>435</v>
      </c>
      <c r="B2" s="169" t="s">
        <v>436</v>
      </c>
      <c r="C2" s="169" t="s">
        <v>1516</v>
      </c>
      <c r="D2" s="169" t="s">
        <v>437</v>
      </c>
      <c r="E2" s="169" t="s">
        <v>438</v>
      </c>
      <c r="F2" s="170" t="s">
        <v>439</v>
      </c>
      <c r="G2" t="str">
        <f t="shared" ref="G2:G65" si="0">IF(H2="","",H2)</f>
        <v/>
      </c>
    </row>
    <row r="3" spans="1:8" x14ac:dyDescent="0.25">
      <c r="A3" s="169" t="s">
        <v>435</v>
      </c>
      <c r="B3" s="169" t="s">
        <v>440</v>
      </c>
      <c r="C3" s="169" t="s">
        <v>1515</v>
      </c>
      <c r="D3" s="169" t="s">
        <v>441</v>
      </c>
      <c r="E3" s="169" t="s">
        <v>438</v>
      </c>
      <c r="F3" s="170" t="s">
        <v>1515</v>
      </c>
      <c r="G3" t="str">
        <f t="shared" si="0"/>
        <v/>
      </c>
    </row>
    <row r="4" spans="1:8" x14ac:dyDescent="0.25">
      <c r="A4" s="169" t="s">
        <v>435</v>
      </c>
      <c r="B4" s="169" t="s">
        <v>442</v>
      </c>
      <c r="C4" s="169" t="s">
        <v>1517</v>
      </c>
      <c r="D4" s="169" t="s">
        <v>443</v>
      </c>
      <c r="E4" s="169" t="s">
        <v>444</v>
      </c>
      <c r="F4" s="177" t="s">
        <v>445</v>
      </c>
      <c r="G4" t="str">
        <f t="shared" si="0"/>
        <v/>
      </c>
    </row>
    <row r="5" spans="1:8" x14ac:dyDescent="0.25">
      <c r="A5" s="169" t="s">
        <v>435</v>
      </c>
      <c r="B5" s="169" t="s">
        <v>446</v>
      </c>
      <c r="C5" s="169" t="s">
        <v>1518</v>
      </c>
      <c r="D5" s="169" t="s">
        <v>447</v>
      </c>
      <c r="E5" s="169" t="s">
        <v>438</v>
      </c>
      <c r="F5" s="172" t="s">
        <v>448</v>
      </c>
      <c r="G5" t="str">
        <f t="shared" si="0"/>
        <v/>
      </c>
    </row>
    <row r="6" spans="1:8" x14ac:dyDescent="0.25">
      <c r="A6" s="169" t="s">
        <v>435</v>
      </c>
      <c r="B6" s="169" t="s">
        <v>449</v>
      </c>
      <c r="C6" s="169" t="s">
        <v>1519</v>
      </c>
      <c r="D6" s="169" t="s">
        <v>450</v>
      </c>
      <c r="E6" s="169" t="s">
        <v>438</v>
      </c>
      <c r="F6" s="172" t="s">
        <v>451</v>
      </c>
      <c r="G6" t="str">
        <f t="shared" si="0"/>
        <v/>
      </c>
    </row>
    <row r="7" spans="1:8" x14ac:dyDescent="0.25">
      <c r="A7" s="169" t="s">
        <v>435</v>
      </c>
      <c r="B7" s="169" t="s">
        <v>452</v>
      </c>
      <c r="C7" s="169" t="s">
        <v>1520</v>
      </c>
      <c r="D7" s="169" t="s">
        <v>453</v>
      </c>
      <c r="E7" s="169" t="s">
        <v>454</v>
      </c>
      <c r="F7" s="172" t="s">
        <v>455</v>
      </c>
      <c r="G7" t="str">
        <f t="shared" si="0"/>
        <v/>
      </c>
    </row>
    <row r="8" spans="1:8" x14ac:dyDescent="0.25">
      <c r="A8" s="169" t="s">
        <v>435</v>
      </c>
      <c r="B8" s="169" t="s">
        <v>456</v>
      </c>
      <c r="C8" s="169" t="s">
        <v>1514</v>
      </c>
      <c r="D8" s="169" t="s">
        <v>457</v>
      </c>
      <c r="E8" s="169" t="s">
        <v>454</v>
      </c>
      <c r="F8" s="173" t="s">
        <v>458</v>
      </c>
      <c r="G8" t="str">
        <f t="shared" si="0"/>
        <v/>
      </c>
    </row>
    <row r="9" spans="1:8" x14ac:dyDescent="0.25">
      <c r="A9" s="169" t="s">
        <v>435</v>
      </c>
      <c r="B9" s="169" t="s">
        <v>456</v>
      </c>
      <c r="C9" s="169" t="s">
        <v>1514</v>
      </c>
      <c r="D9" s="169" t="s">
        <v>459</v>
      </c>
      <c r="E9" s="169" t="s">
        <v>454</v>
      </c>
      <c r="G9" t="str">
        <f t="shared" si="0"/>
        <v/>
      </c>
    </row>
    <row r="10" spans="1:8" x14ac:dyDescent="0.25">
      <c r="A10" s="169" t="s">
        <v>435</v>
      </c>
      <c r="B10" s="169" t="s">
        <v>456</v>
      </c>
      <c r="C10" s="169" t="s">
        <v>1514</v>
      </c>
      <c r="D10" s="169" t="s">
        <v>460</v>
      </c>
      <c r="E10" s="169" t="s">
        <v>454</v>
      </c>
      <c r="G10" t="str">
        <f t="shared" si="0"/>
        <v/>
      </c>
    </row>
    <row r="11" spans="1:8" x14ac:dyDescent="0.25">
      <c r="A11" s="169" t="s">
        <v>435</v>
      </c>
      <c r="B11" s="169" t="s">
        <v>456</v>
      </c>
      <c r="C11" s="169" t="s">
        <v>1514</v>
      </c>
      <c r="D11" s="169" t="s">
        <v>461</v>
      </c>
      <c r="E11" s="169" t="s">
        <v>454</v>
      </c>
      <c r="G11" t="str">
        <f t="shared" si="0"/>
        <v/>
      </c>
    </row>
    <row r="12" spans="1:8" x14ac:dyDescent="0.25">
      <c r="A12" s="169" t="s">
        <v>435</v>
      </c>
      <c r="B12" s="169" t="s">
        <v>456</v>
      </c>
      <c r="C12" s="169" t="s">
        <v>1514</v>
      </c>
      <c r="D12" s="169" t="s">
        <v>462</v>
      </c>
      <c r="E12" s="169" t="s">
        <v>454</v>
      </c>
      <c r="G12" t="str">
        <f t="shared" si="0"/>
        <v/>
      </c>
    </row>
    <row r="13" spans="1:8" x14ac:dyDescent="0.25">
      <c r="A13" s="169" t="s">
        <v>435</v>
      </c>
      <c r="B13" s="169" t="s">
        <v>463</v>
      </c>
      <c r="C13" s="169" t="s">
        <v>1248</v>
      </c>
      <c r="D13" s="169" t="s">
        <v>464</v>
      </c>
      <c r="E13" s="169" t="s">
        <v>454</v>
      </c>
      <c r="F13" s="174" t="s">
        <v>465</v>
      </c>
      <c r="G13" t="str">
        <f t="shared" si="0"/>
        <v/>
      </c>
    </row>
    <row r="14" spans="1:8" x14ac:dyDescent="0.25">
      <c r="A14" s="169" t="s">
        <v>435</v>
      </c>
      <c r="B14" s="169" t="s">
        <v>466</v>
      </c>
      <c r="C14" s="169" t="s">
        <v>1618</v>
      </c>
      <c r="D14" s="169" t="s">
        <v>467</v>
      </c>
      <c r="E14" s="169" t="s">
        <v>454</v>
      </c>
      <c r="F14" s="174" t="s">
        <v>468</v>
      </c>
      <c r="G14" t="str">
        <f t="shared" si="0"/>
        <v/>
      </c>
    </row>
    <row r="15" spans="1:8" x14ac:dyDescent="0.25">
      <c r="A15" s="169" t="s">
        <v>435</v>
      </c>
      <c r="B15" s="169" t="s">
        <v>469</v>
      </c>
      <c r="C15" s="169" t="s">
        <v>1619</v>
      </c>
      <c r="D15" s="169" t="s">
        <v>470</v>
      </c>
      <c r="E15" s="169" t="s">
        <v>454</v>
      </c>
      <c r="F15" s="174" t="s">
        <v>471</v>
      </c>
      <c r="G15" t="str">
        <f t="shared" si="0"/>
        <v/>
      </c>
    </row>
    <row r="16" spans="1:8" x14ac:dyDescent="0.25">
      <c r="A16" s="169" t="s">
        <v>435</v>
      </c>
      <c r="B16" s="169" t="s">
        <v>472</v>
      </c>
      <c r="C16" s="169" t="s">
        <v>918</v>
      </c>
      <c r="D16" s="169" t="s">
        <v>473</v>
      </c>
      <c r="E16" s="169" t="s">
        <v>474</v>
      </c>
      <c r="F16" s="175" t="s">
        <v>918</v>
      </c>
      <c r="G16" t="str">
        <f t="shared" si="0"/>
        <v/>
      </c>
    </row>
    <row r="17" spans="1:7" x14ac:dyDescent="0.25">
      <c r="A17" s="169" t="s">
        <v>435</v>
      </c>
      <c r="B17" s="169" t="s">
        <v>475</v>
      </c>
      <c r="C17" s="169" t="s">
        <v>390</v>
      </c>
      <c r="D17" s="169" t="s">
        <v>476</v>
      </c>
      <c r="E17" s="169" t="s">
        <v>474</v>
      </c>
      <c r="F17" s="175" t="s">
        <v>477</v>
      </c>
      <c r="G17" t="str">
        <f t="shared" si="0"/>
        <v/>
      </c>
    </row>
    <row r="18" spans="1:7" x14ac:dyDescent="0.25">
      <c r="A18" s="169" t="s">
        <v>435</v>
      </c>
      <c r="B18" s="169" t="s">
        <v>478</v>
      </c>
      <c r="C18" s="169" t="s">
        <v>919</v>
      </c>
      <c r="D18" s="169" t="s">
        <v>479</v>
      </c>
      <c r="E18" s="169" t="s">
        <v>474</v>
      </c>
      <c r="F18" s="175" t="s">
        <v>919</v>
      </c>
      <c r="G18" t="str">
        <f t="shared" si="0"/>
        <v/>
      </c>
    </row>
    <row r="19" spans="1:7" x14ac:dyDescent="0.25">
      <c r="A19" s="169" t="s">
        <v>435</v>
      </c>
      <c r="B19" s="169" t="s">
        <v>480</v>
      </c>
      <c r="C19" s="169" t="s">
        <v>868</v>
      </c>
      <c r="D19" s="169" t="s">
        <v>481</v>
      </c>
      <c r="E19" s="169" t="s">
        <v>474</v>
      </c>
      <c r="F19" s="175" t="s">
        <v>868</v>
      </c>
      <c r="G19" t="str">
        <f t="shared" si="0"/>
        <v/>
      </c>
    </row>
    <row r="20" spans="1:7" x14ac:dyDescent="0.25">
      <c r="A20" s="169" t="s">
        <v>435</v>
      </c>
      <c r="B20" s="169" t="s">
        <v>579</v>
      </c>
      <c r="C20" s="169" t="s">
        <v>920</v>
      </c>
      <c r="D20" s="169" t="s">
        <v>580</v>
      </c>
      <c r="E20" s="169" t="s">
        <v>474</v>
      </c>
      <c r="F20" s="175" t="s">
        <v>920</v>
      </c>
      <c r="G20" t="str">
        <f t="shared" si="0"/>
        <v/>
      </c>
    </row>
    <row r="21" spans="1:7" x14ac:dyDescent="0.25">
      <c r="A21" s="169" t="s">
        <v>435</v>
      </c>
      <c r="B21" s="169" t="s">
        <v>581</v>
      </c>
      <c r="C21" s="169" t="s">
        <v>870</v>
      </c>
      <c r="D21" s="169" t="s">
        <v>582</v>
      </c>
      <c r="E21" s="169" t="s">
        <v>474</v>
      </c>
      <c r="F21" s="175" t="s">
        <v>870</v>
      </c>
      <c r="G21" t="str">
        <f t="shared" si="0"/>
        <v/>
      </c>
    </row>
    <row r="22" spans="1:7" x14ac:dyDescent="0.25">
      <c r="A22" s="169" t="s">
        <v>435</v>
      </c>
      <c r="B22" s="169" t="s">
        <v>583</v>
      </c>
      <c r="C22" s="169" t="s">
        <v>921</v>
      </c>
      <c r="D22" s="169" t="s">
        <v>584</v>
      </c>
      <c r="E22" s="169" t="s">
        <v>474</v>
      </c>
      <c r="F22" s="175" t="s">
        <v>921</v>
      </c>
      <c r="G22" t="str">
        <f t="shared" si="0"/>
        <v/>
      </c>
    </row>
    <row r="23" spans="1:7" x14ac:dyDescent="0.25">
      <c r="A23" s="169" t="s">
        <v>435</v>
      </c>
      <c r="B23" s="169" t="s">
        <v>585</v>
      </c>
      <c r="C23" s="169" t="s">
        <v>872</v>
      </c>
      <c r="D23" s="169" t="s">
        <v>586</v>
      </c>
      <c r="E23" s="169" t="s">
        <v>474</v>
      </c>
      <c r="F23" s="175" t="s">
        <v>587</v>
      </c>
      <c r="G23" t="str">
        <f t="shared" si="0"/>
        <v/>
      </c>
    </row>
    <row r="24" spans="1:7" x14ac:dyDescent="0.25">
      <c r="A24" s="169" t="s">
        <v>435</v>
      </c>
      <c r="B24" s="169" t="s">
        <v>588</v>
      </c>
      <c r="C24" s="169" t="s">
        <v>874</v>
      </c>
      <c r="D24" s="169" t="s">
        <v>589</v>
      </c>
      <c r="E24" s="169" t="s">
        <v>474</v>
      </c>
      <c r="F24" s="175" t="s">
        <v>590</v>
      </c>
      <c r="G24" t="str">
        <f t="shared" si="0"/>
        <v/>
      </c>
    </row>
    <row r="25" spans="1:7" x14ac:dyDescent="0.25">
      <c r="A25" s="169" t="s">
        <v>435</v>
      </c>
      <c r="B25" s="169" t="s">
        <v>591</v>
      </c>
      <c r="C25" s="169" t="s">
        <v>873</v>
      </c>
      <c r="D25" s="169" t="s">
        <v>592</v>
      </c>
      <c r="E25" s="169" t="s">
        <v>474</v>
      </c>
      <c r="F25" s="175" t="s">
        <v>593</v>
      </c>
      <c r="G25" t="str">
        <f t="shared" si="0"/>
        <v/>
      </c>
    </row>
    <row r="26" spans="1:7" x14ac:dyDescent="0.25">
      <c r="A26" s="169" t="s">
        <v>435</v>
      </c>
      <c r="B26" s="169" t="s">
        <v>594</v>
      </c>
      <c r="C26" s="169" t="s">
        <v>922</v>
      </c>
      <c r="D26" s="169" t="s">
        <v>595</v>
      </c>
      <c r="E26" s="169" t="s">
        <v>474</v>
      </c>
      <c r="F26" s="175" t="s">
        <v>596</v>
      </c>
      <c r="G26" t="str">
        <f t="shared" si="0"/>
        <v/>
      </c>
    </row>
    <row r="27" spans="1:7" x14ac:dyDescent="0.25">
      <c r="A27" s="169" t="s">
        <v>435</v>
      </c>
      <c r="B27" s="169" t="s">
        <v>597</v>
      </c>
      <c r="C27" s="169" t="s">
        <v>1266</v>
      </c>
      <c r="D27" s="169" t="s">
        <v>598</v>
      </c>
      <c r="E27" s="169" t="s">
        <v>454</v>
      </c>
      <c r="F27" s="175" t="s">
        <v>599</v>
      </c>
      <c r="G27" t="str">
        <f t="shared" si="0"/>
        <v/>
      </c>
    </row>
    <row r="28" spans="1:7" x14ac:dyDescent="0.25">
      <c r="A28" s="169" t="s">
        <v>435</v>
      </c>
      <c r="B28" s="169" t="s">
        <v>600</v>
      </c>
      <c r="C28" s="169" t="s">
        <v>875</v>
      </c>
      <c r="D28" s="169" t="s">
        <v>601</v>
      </c>
      <c r="E28" s="169" t="s">
        <v>474</v>
      </c>
      <c r="F28" s="175" t="s">
        <v>602</v>
      </c>
      <c r="G28" t="str">
        <f t="shared" si="0"/>
        <v/>
      </c>
    </row>
    <row r="29" spans="1:7" x14ac:dyDescent="0.25">
      <c r="A29" s="169" t="s">
        <v>435</v>
      </c>
      <c r="B29" s="169" t="s">
        <v>600</v>
      </c>
      <c r="C29" s="169" t="s">
        <v>875</v>
      </c>
      <c r="D29" s="169" t="s">
        <v>603</v>
      </c>
      <c r="E29" s="169" t="s">
        <v>474</v>
      </c>
      <c r="G29" t="str">
        <f t="shared" si="0"/>
        <v/>
      </c>
    </row>
    <row r="30" spans="1:7" x14ac:dyDescent="0.25">
      <c r="A30" s="169" t="s">
        <v>435</v>
      </c>
      <c r="B30" s="169" t="s">
        <v>600</v>
      </c>
      <c r="C30" s="169" t="s">
        <v>875</v>
      </c>
      <c r="D30" s="169" t="s">
        <v>604</v>
      </c>
      <c r="E30" s="169" t="s">
        <v>474</v>
      </c>
      <c r="G30" t="str">
        <f t="shared" si="0"/>
        <v/>
      </c>
    </row>
    <row r="31" spans="1:7" x14ac:dyDescent="0.25">
      <c r="A31" s="169" t="s">
        <v>435</v>
      </c>
      <c r="B31" s="169" t="s">
        <v>600</v>
      </c>
      <c r="C31" s="169" t="s">
        <v>875</v>
      </c>
      <c r="D31" s="169" t="s">
        <v>605</v>
      </c>
      <c r="E31" s="169" t="s">
        <v>474</v>
      </c>
      <c r="G31" t="str">
        <f t="shared" si="0"/>
        <v/>
      </c>
    </row>
    <row r="32" spans="1:7" x14ac:dyDescent="0.25">
      <c r="A32" s="169" t="s">
        <v>435</v>
      </c>
      <c r="B32" s="169" t="s">
        <v>600</v>
      </c>
      <c r="C32" s="169" t="s">
        <v>875</v>
      </c>
      <c r="D32" s="169" t="s">
        <v>606</v>
      </c>
      <c r="E32" s="169" t="s">
        <v>474</v>
      </c>
      <c r="G32" t="str">
        <f t="shared" si="0"/>
        <v/>
      </c>
    </row>
    <row r="33" spans="1:7" x14ac:dyDescent="0.25">
      <c r="A33" s="169" t="s">
        <v>435</v>
      </c>
      <c r="B33" s="169" t="s">
        <v>607</v>
      </c>
      <c r="C33" s="169" t="s">
        <v>876</v>
      </c>
      <c r="D33" s="169" t="s">
        <v>608</v>
      </c>
      <c r="E33" s="169" t="s">
        <v>474</v>
      </c>
      <c r="F33" s="175" t="s">
        <v>614</v>
      </c>
      <c r="G33" t="str">
        <f t="shared" si="0"/>
        <v/>
      </c>
    </row>
    <row r="34" spans="1:7" x14ac:dyDescent="0.25">
      <c r="A34" s="169" t="s">
        <v>435</v>
      </c>
      <c r="B34" s="169" t="s">
        <v>615</v>
      </c>
      <c r="C34" s="169" t="s">
        <v>1635</v>
      </c>
      <c r="D34" s="169" t="s">
        <v>616</v>
      </c>
      <c r="E34" s="169" t="s">
        <v>454</v>
      </c>
      <c r="F34" s="175" t="s">
        <v>617</v>
      </c>
      <c r="G34" t="str">
        <f t="shared" si="0"/>
        <v/>
      </c>
    </row>
    <row r="35" spans="1:7" x14ac:dyDescent="0.25">
      <c r="A35" s="169" t="s">
        <v>435</v>
      </c>
      <c r="B35" s="169" t="s">
        <v>618</v>
      </c>
      <c r="C35" s="169" t="s">
        <v>1271</v>
      </c>
      <c r="D35" s="169" t="s">
        <v>619</v>
      </c>
      <c r="E35" s="169" t="s">
        <v>474</v>
      </c>
      <c r="F35" s="175" t="s">
        <v>620</v>
      </c>
      <c r="G35" t="str">
        <f t="shared" si="0"/>
        <v/>
      </c>
    </row>
    <row r="36" spans="1:7" x14ac:dyDescent="0.25">
      <c r="A36" s="169" t="s">
        <v>435</v>
      </c>
      <c r="B36" s="169" t="s">
        <v>621</v>
      </c>
      <c r="C36" s="169" t="s">
        <v>877</v>
      </c>
      <c r="D36" s="169" t="s">
        <v>622</v>
      </c>
      <c r="E36" s="169" t="s">
        <v>474</v>
      </c>
      <c r="F36" s="175" t="s">
        <v>1270</v>
      </c>
      <c r="G36" t="str">
        <f t="shared" si="0"/>
        <v/>
      </c>
    </row>
    <row r="37" spans="1:7" x14ac:dyDescent="0.25">
      <c r="A37" s="169" t="s">
        <v>435</v>
      </c>
      <c r="B37" s="169" t="s">
        <v>623</v>
      </c>
      <c r="C37" s="169" t="s">
        <v>570</v>
      </c>
      <c r="D37" s="169" t="s">
        <v>624</v>
      </c>
      <c r="E37" s="169" t="s">
        <v>454</v>
      </c>
      <c r="F37" s="175" t="s">
        <v>625</v>
      </c>
      <c r="G37" t="str">
        <f t="shared" si="0"/>
        <v/>
      </c>
    </row>
    <row r="38" spans="1:7" x14ac:dyDescent="0.25">
      <c r="A38" s="169" t="s">
        <v>435</v>
      </c>
      <c r="B38" s="169" t="s">
        <v>626</v>
      </c>
      <c r="C38" s="169" t="s">
        <v>1270</v>
      </c>
      <c r="D38" s="169" t="s">
        <v>1659</v>
      </c>
      <c r="E38" s="169" t="s">
        <v>474</v>
      </c>
      <c r="F38" s="175" t="str">
        <f>LEFT(C38,25)</f>
        <v>Planned date of Final Eva</v>
      </c>
      <c r="G38" t="str">
        <f t="shared" si="0"/>
        <v/>
      </c>
    </row>
    <row r="39" spans="1:7" x14ac:dyDescent="0.25">
      <c r="A39" s="169" t="s">
        <v>435</v>
      </c>
      <c r="B39" s="169" t="s">
        <v>1660</v>
      </c>
      <c r="C39" s="169" t="s">
        <v>988</v>
      </c>
      <c r="D39" s="169" t="s">
        <v>1661</v>
      </c>
      <c r="E39" s="169" t="s">
        <v>454</v>
      </c>
      <c r="F39" s="175" t="str">
        <f t="shared" ref="F39:F70" si="1">LEFT(C39,25)</f>
        <v>Overall Rating of the pro</v>
      </c>
      <c r="G39" t="str">
        <f t="shared" si="0"/>
        <v/>
      </c>
    </row>
    <row r="40" spans="1:7" x14ac:dyDescent="0.25">
      <c r="A40" s="169" t="s">
        <v>435</v>
      </c>
      <c r="B40" s="169" t="s">
        <v>1662</v>
      </c>
      <c r="C40" s="169" t="s">
        <v>1274</v>
      </c>
      <c r="D40" s="169" t="s">
        <v>1663</v>
      </c>
      <c r="E40" s="169" t="s">
        <v>438</v>
      </c>
      <c r="F40" s="172" t="str">
        <f t="shared" si="1"/>
        <v xml:space="preserve">List documents/ reports/ </v>
      </c>
      <c r="G40" t="str">
        <f t="shared" si="0"/>
        <v/>
      </c>
    </row>
    <row r="41" spans="1:7" x14ac:dyDescent="0.25">
      <c r="A41" s="169" t="s">
        <v>435</v>
      </c>
      <c r="B41" s="169" t="s">
        <v>1664</v>
      </c>
      <c r="C41" s="169" t="s">
        <v>1275</v>
      </c>
      <c r="D41" s="169" t="s">
        <v>1665</v>
      </c>
      <c r="E41" s="169" t="s">
        <v>438</v>
      </c>
      <c r="F41" s="172" t="str">
        <f t="shared" si="1"/>
        <v xml:space="preserve">List the Website address </v>
      </c>
      <c r="G41" t="str">
        <f t="shared" si="0"/>
        <v/>
      </c>
    </row>
    <row r="42" spans="1:7" x14ac:dyDescent="0.25">
      <c r="A42" s="169" t="s">
        <v>435</v>
      </c>
      <c r="B42" s="169" t="s">
        <v>1666</v>
      </c>
      <c r="C42" s="169" t="s">
        <v>1277</v>
      </c>
      <c r="D42" s="169" t="s">
        <v>1667</v>
      </c>
      <c r="E42" s="169" t="s">
        <v>438</v>
      </c>
      <c r="F42" s="172" t="str">
        <f t="shared" si="1"/>
        <v xml:space="preserve">Name: </v>
      </c>
      <c r="G42" t="str">
        <f t="shared" si="0"/>
        <v/>
      </c>
    </row>
    <row r="43" spans="1:7" x14ac:dyDescent="0.25">
      <c r="A43" s="169" t="s">
        <v>435</v>
      </c>
      <c r="B43" s="169" t="s">
        <v>1668</v>
      </c>
      <c r="C43" s="169" t="s">
        <v>1278</v>
      </c>
      <c r="D43" s="169" t="s">
        <v>1669</v>
      </c>
      <c r="E43" s="169" t="s">
        <v>438</v>
      </c>
      <c r="F43" s="172" t="str">
        <f t="shared" si="1"/>
        <v xml:space="preserve">Email: </v>
      </c>
      <c r="G43" t="str">
        <f t="shared" si="0"/>
        <v/>
      </c>
    </row>
    <row r="44" spans="1:7" x14ac:dyDescent="0.25">
      <c r="A44" s="169" t="s">
        <v>435</v>
      </c>
      <c r="B44" s="169" t="s">
        <v>1670</v>
      </c>
      <c r="C44" s="169" t="s">
        <v>878</v>
      </c>
      <c r="D44" s="169" t="s">
        <v>1671</v>
      </c>
      <c r="E44" s="169" t="s">
        <v>474</v>
      </c>
      <c r="F44" s="172" t="str">
        <f t="shared" si="1"/>
        <v xml:space="preserve">Date: </v>
      </c>
      <c r="G44" t="str">
        <f t="shared" si="0"/>
        <v/>
      </c>
    </row>
    <row r="45" spans="1:7" x14ac:dyDescent="0.25">
      <c r="A45" s="169" t="s">
        <v>435</v>
      </c>
      <c r="B45" s="169" t="s">
        <v>1672</v>
      </c>
      <c r="C45" s="169" t="s">
        <v>1277</v>
      </c>
      <c r="D45" s="169" t="s">
        <v>1673</v>
      </c>
      <c r="E45" s="169" t="s">
        <v>438</v>
      </c>
      <c r="F45" s="172" t="str">
        <f t="shared" si="1"/>
        <v xml:space="preserve">Name: </v>
      </c>
      <c r="G45" t="str">
        <f t="shared" si="0"/>
        <v/>
      </c>
    </row>
    <row r="46" spans="1:7" x14ac:dyDescent="0.25">
      <c r="A46" s="169" t="s">
        <v>435</v>
      </c>
      <c r="B46" s="169" t="s">
        <v>1674</v>
      </c>
      <c r="C46" s="169" t="s">
        <v>1278</v>
      </c>
      <c r="D46" s="169" t="s">
        <v>1675</v>
      </c>
      <c r="E46" s="169" t="s">
        <v>438</v>
      </c>
      <c r="F46" s="172" t="str">
        <f t="shared" si="1"/>
        <v xml:space="preserve">Email: </v>
      </c>
      <c r="G46" t="str">
        <f t="shared" si="0"/>
        <v/>
      </c>
    </row>
    <row r="47" spans="1:7" x14ac:dyDescent="0.25">
      <c r="A47" s="169" t="s">
        <v>435</v>
      </c>
      <c r="B47" s="169" t="s">
        <v>1676</v>
      </c>
      <c r="C47" s="169" t="s">
        <v>878</v>
      </c>
      <c r="D47" s="169" t="s">
        <v>1677</v>
      </c>
      <c r="E47" s="169" t="s">
        <v>474</v>
      </c>
      <c r="F47" s="172" t="str">
        <f t="shared" si="1"/>
        <v xml:space="preserve">Date: </v>
      </c>
      <c r="G47" t="str">
        <f t="shared" si="0"/>
        <v/>
      </c>
    </row>
    <row r="48" spans="1:7" x14ac:dyDescent="0.25">
      <c r="A48" s="169" t="s">
        <v>435</v>
      </c>
      <c r="B48" s="169" t="s">
        <v>1678</v>
      </c>
      <c r="C48" s="169" t="s">
        <v>1277</v>
      </c>
      <c r="D48" s="169" t="s">
        <v>1679</v>
      </c>
      <c r="E48" s="169" t="s">
        <v>438</v>
      </c>
      <c r="F48" s="172" t="str">
        <f t="shared" si="1"/>
        <v xml:space="preserve">Name: </v>
      </c>
      <c r="G48" t="str">
        <f t="shared" si="0"/>
        <v/>
      </c>
    </row>
    <row r="49" spans="1:7" x14ac:dyDescent="0.25">
      <c r="A49" s="169" t="s">
        <v>435</v>
      </c>
      <c r="B49" s="169" t="s">
        <v>1680</v>
      </c>
      <c r="C49" s="169" t="s">
        <v>1278</v>
      </c>
      <c r="D49" s="169" t="s">
        <v>1681</v>
      </c>
      <c r="E49" s="169" t="s">
        <v>438</v>
      </c>
      <c r="F49" s="172" t="str">
        <f t="shared" si="1"/>
        <v xml:space="preserve">Email: </v>
      </c>
      <c r="G49" t="str">
        <f t="shared" si="0"/>
        <v/>
      </c>
    </row>
    <row r="50" spans="1:7" x14ac:dyDescent="0.25">
      <c r="A50" s="169" t="s">
        <v>435</v>
      </c>
      <c r="B50" s="169" t="s">
        <v>1682</v>
      </c>
      <c r="C50" s="169" t="s">
        <v>878</v>
      </c>
      <c r="D50" s="169" t="s">
        <v>1683</v>
      </c>
      <c r="E50" s="169" t="s">
        <v>474</v>
      </c>
      <c r="F50" s="172" t="str">
        <f t="shared" si="1"/>
        <v xml:space="preserve">Date: </v>
      </c>
      <c r="G50" t="str">
        <f t="shared" si="0"/>
        <v/>
      </c>
    </row>
    <row r="51" spans="1:7" x14ac:dyDescent="0.25">
      <c r="A51" s="169" t="s">
        <v>1412</v>
      </c>
      <c r="B51" s="169" t="s">
        <v>1684</v>
      </c>
      <c r="C51" s="169" t="s">
        <v>1283</v>
      </c>
      <c r="D51" s="169" t="s">
        <v>1685</v>
      </c>
      <c r="E51" s="169" t="s">
        <v>474</v>
      </c>
      <c r="F51" s="176" t="str">
        <f t="shared" si="1"/>
        <v>Revised Project Closing D</v>
      </c>
      <c r="G51" t="str">
        <f t="shared" si="0"/>
        <v/>
      </c>
    </row>
    <row r="52" spans="1:7" x14ac:dyDescent="0.25">
      <c r="A52" s="169" t="s">
        <v>1412</v>
      </c>
      <c r="B52" s="169" t="s">
        <v>1686</v>
      </c>
      <c r="C52" s="169" t="s">
        <v>571</v>
      </c>
      <c r="D52" s="169" t="s">
        <v>1687</v>
      </c>
      <c r="E52" s="169" t="s">
        <v>444</v>
      </c>
      <c r="F52" s="176" t="str">
        <f t="shared" si="1"/>
        <v>Total GEF disbursement as</v>
      </c>
      <c r="G52" t="str">
        <f t="shared" si="0"/>
        <v/>
      </c>
    </row>
    <row r="53" spans="1:7" x14ac:dyDescent="0.25">
      <c r="A53" s="169" t="s">
        <v>1412</v>
      </c>
      <c r="B53" s="169" t="s">
        <v>1688</v>
      </c>
      <c r="C53" s="169" t="s">
        <v>1282</v>
      </c>
      <c r="D53" s="169" t="s">
        <v>1689</v>
      </c>
      <c r="E53" s="169" t="s">
        <v>444</v>
      </c>
      <c r="F53" s="176" t="str">
        <f t="shared" si="1"/>
        <v>Number of critical risks:</v>
      </c>
      <c r="G53" t="str">
        <f t="shared" si="0"/>
        <v/>
      </c>
    </row>
    <row r="54" spans="1:7" x14ac:dyDescent="0.25">
      <c r="A54" s="169" t="s">
        <v>1412</v>
      </c>
      <c r="B54" s="169" t="s">
        <v>1690</v>
      </c>
      <c r="C54" s="169" t="s">
        <v>531</v>
      </c>
      <c r="D54" s="169" t="s">
        <v>1691</v>
      </c>
      <c r="E54" s="169" t="s">
        <v>454</v>
      </c>
      <c r="F54" s="176" t="str">
        <f t="shared" si="1"/>
        <v>Overall Rating of project</v>
      </c>
      <c r="G54" t="str">
        <f t="shared" si="0"/>
        <v/>
      </c>
    </row>
    <row r="55" spans="1:7" x14ac:dyDescent="0.25">
      <c r="A55" s="169" t="s">
        <v>1412</v>
      </c>
      <c r="B55" s="169" t="s">
        <v>1692</v>
      </c>
      <c r="C55" s="169" t="s">
        <v>1279</v>
      </c>
      <c r="D55" s="169" t="s">
        <v>442</v>
      </c>
      <c r="E55" s="169" t="s">
        <v>454</v>
      </c>
      <c r="F55" s="176" t="str">
        <f t="shared" si="1"/>
        <v>Overall Rating of project</v>
      </c>
      <c r="G55" t="str">
        <f t="shared" si="0"/>
        <v/>
      </c>
    </row>
    <row r="56" spans="1:7" x14ac:dyDescent="0.25">
      <c r="A56" s="169" t="s">
        <v>1412</v>
      </c>
      <c r="B56" s="169" t="s">
        <v>1693</v>
      </c>
      <c r="C56" s="169" t="s">
        <v>1280</v>
      </c>
      <c r="D56" s="169" t="s">
        <v>446</v>
      </c>
      <c r="E56" s="169" t="s">
        <v>454</v>
      </c>
      <c r="F56" s="176" t="str">
        <f t="shared" si="1"/>
        <v xml:space="preserve">Overall risk rating: </v>
      </c>
      <c r="G56" t="str">
        <f t="shared" si="0"/>
        <v/>
      </c>
    </row>
    <row r="57" spans="1:7" x14ac:dyDescent="0.25">
      <c r="A57" s="169" t="s">
        <v>1412</v>
      </c>
      <c r="B57" s="169" t="s">
        <v>1694</v>
      </c>
      <c r="C57" s="169" t="s">
        <v>1281</v>
      </c>
      <c r="D57" s="169" t="s">
        <v>449</v>
      </c>
      <c r="E57" s="169" t="s">
        <v>454</v>
      </c>
      <c r="F57" s="176" t="str">
        <f t="shared" si="1"/>
        <v xml:space="preserve">Has the project strategy </v>
      </c>
      <c r="G57" t="str">
        <f t="shared" si="0"/>
        <v/>
      </c>
    </row>
    <row r="58" spans="1:7" x14ac:dyDescent="0.25">
      <c r="A58" s="169" t="s">
        <v>1412</v>
      </c>
      <c r="B58" s="169" t="s">
        <v>1695</v>
      </c>
      <c r="C58" s="169" t="s">
        <v>879</v>
      </c>
      <c r="D58" s="169" t="s">
        <v>1696</v>
      </c>
      <c r="E58" s="169" t="s">
        <v>454</v>
      </c>
      <c r="F58" s="176" t="str">
        <f t="shared" si="1"/>
        <v>Should we publish or othe</v>
      </c>
      <c r="G58" t="str">
        <f t="shared" si="0"/>
        <v/>
      </c>
    </row>
    <row r="59" spans="1:7" x14ac:dyDescent="0.25">
      <c r="A59" s="169" t="s">
        <v>1412</v>
      </c>
      <c r="B59" s="169" t="s">
        <v>1697</v>
      </c>
      <c r="C59" s="169" t="s">
        <v>779</v>
      </c>
      <c r="D59" s="169" t="s">
        <v>1698</v>
      </c>
      <c r="E59" s="169" t="s">
        <v>454</v>
      </c>
      <c r="F59" s="176" t="str">
        <f t="shared" si="1"/>
        <v>Has this project signific</v>
      </c>
      <c r="G59" t="str">
        <f t="shared" si="0"/>
        <v/>
      </c>
    </row>
    <row r="60" spans="1:7" x14ac:dyDescent="0.25">
      <c r="A60" s="169" t="s">
        <v>1412</v>
      </c>
      <c r="B60" s="169" t="s">
        <v>1699</v>
      </c>
      <c r="C60" s="169" t="s">
        <v>778</v>
      </c>
      <c r="D60" s="169" t="s">
        <v>1700</v>
      </c>
      <c r="E60" s="169" t="s">
        <v>438</v>
      </c>
      <c r="F60" s="176" t="str">
        <f t="shared" si="1"/>
        <v>If yes, please explain. (</v>
      </c>
      <c r="G60" t="str">
        <f t="shared" si="0"/>
        <v/>
      </c>
    </row>
    <row r="61" spans="1:7" x14ac:dyDescent="0.25">
      <c r="A61" s="169" t="s">
        <v>1412</v>
      </c>
      <c r="B61" s="169" t="s">
        <v>1701</v>
      </c>
      <c r="C61" s="169" t="s">
        <v>1702</v>
      </c>
      <c r="D61" s="169" t="s">
        <v>1703</v>
      </c>
      <c r="E61" s="169" t="s">
        <v>438</v>
      </c>
      <c r="F61" s="176" t="str">
        <f t="shared" si="1"/>
        <v>General Comment (500 word</v>
      </c>
      <c r="G61" t="str">
        <f t="shared" si="0"/>
        <v/>
      </c>
    </row>
    <row r="62" spans="1:7" x14ac:dyDescent="0.25">
      <c r="A62" s="169" t="s">
        <v>1412</v>
      </c>
      <c r="B62" s="169" t="s">
        <v>1704</v>
      </c>
      <c r="C62" s="169" t="s">
        <v>1277</v>
      </c>
      <c r="D62" s="169" t="s">
        <v>1705</v>
      </c>
      <c r="E62" s="169" t="s">
        <v>438</v>
      </c>
      <c r="F62" s="176" t="str">
        <f t="shared" si="1"/>
        <v xml:space="preserve">Name: </v>
      </c>
      <c r="G62" t="str">
        <f t="shared" si="0"/>
        <v/>
      </c>
    </row>
    <row r="63" spans="1:7" x14ac:dyDescent="0.25">
      <c r="A63" s="169" t="s">
        <v>1412</v>
      </c>
      <c r="B63" s="169" t="s">
        <v>1706</v>
      </c>
      <c r="C63" s="169" t="s">
        <v>1278</v>
      </c>
      <c r="D63" s="169" t="s">
        <v>1707</v>
      </c>
      <c r="E63" s="169" t="s">
        <v>438</v>
      </c>
      <c r="F63" s="176" t="str">
        <f t="shared" si="1"/>
        <v xml:space="preserve">Email: </v>
      </c>
      <c r="G63" t="str">
        <f t="shared" si="0"/>
        <v/>
      </c>
    </row>
    <row r="64" spans="1:7" x14ac:dyDescent="0.25">
      <c r="A64" s="169" t="s">
        <v>1412</v>
      </c>
      <c r="B64" s="169" t="s">
        <v>1708</v>
      </c>
      <c r="C64" s="169" t="s">
        <v>878</v>
      </c>
      <c r="D64" s="169" t="s">
        <v>1709</v>
      </c>
      <c r="E64" s="169" t="s">
        <v>1710</v>
      </c>
      <c r="F64" s="176" t="str">
        <f t="shared" si="1"/>
        <v xml:space="preserve">Date: </v>
      </c>
      <c r="G64" t="str">
        <f t="shared" si="0"/>
        <v/>
      </c>
    </row>
    <row r="65" spans="1:7" x14ac:dyDescent="0.25">
      <c r="A65" s="169" t="s">
        <v>1711</v>
      </c>
      <c r="B65" s="169" t="s">
        <v>1712</v>
      </c>
      <c r="C65" s="169" t="s">
        <v>575</v>
      </c>
      <c r="D65" s="169" t="s">
        <v>1713</v>
      </c>
      <c r="E65" s="169" t="s">
        <v>438</v>
      </c>
      <c r="F65" s="158" t="str">
        <f t="shared" si="1"/>
        <v>Please use following comm</v>
      </c>
      <c r="G65" t="str">
        <f t="shared" si="0"/>
        <v/>
      </c>
    </row>
    <row r="66" spans="1:7" x14ac:dyDescent="0.25">
      <c r="A66" s="169" t="s">
        <v>1711</v>
      </c>
      <c r="B66" s="169" t="s">
        <v>1714</v>
      </c>
      <c r="C66" s="169" t="s">
        <v>576</v>
      </c>
      <c r="D66" s="169" t="s">
        <v>1686</v>
      </c>
      <c r="E66" s="169" t="s">
        <v>438</v>
      </c>
      <c r="F66" s="158" t="str">
        <f t="shared" si="1"/>
        <v>List the dates of site vi</v>
      </c>
      <c r="G66" t="str">
        <f>IF(H66="","",H66)</f>
        <v/>
      </c>
    </row>
    <row r="67" spans="1:7" x14ac:dyDescent="0.25">
      <c r="A67" s="169" t="s">
        <v>1711</v>
      </c>
      <c r="B67" s="169" t="s">
        <v>1715</v>
      </c>
      <c r="C67" s="169" t="s">
        <v>394</v>
      </c>
      <c r="D67" s="169" t="s">
        <v>1690</v>
      </c>
      <c r="E67" s="169" t="s">
        <v>438</v>
      </c>
      <c r="F67" s="158" t="str">
        <f t="shared" si="1"/>
        <v>Add other comments here t</v>
      </c>
      <c r="G67" t="str">
        <f>IF(H67="","",H67)</f>
        <v/>
      </c>
    </row>
    <row r="68" spans="1:7" x14ac:dyDescent="0.25">
      <c r="A68" s="169" t="s">
        <v>1711</v>
      </c>
      <c r="B68" s="169" t="s">
        <v>1716</v>
      </c>
      <c r="C68" s="169" t="s">
        <v>1277</v>
      </c>
      <c r="D68" s="169" t="s">
        <v>1693</v>
      </c>
      <c r="E68" s="169" t="s">
        <v>438</v>
      </c>
      <c r="F68" s="158" t="str">
        <f t="shared" si="1"/>
        <v xml:space="preserve">Name: </v>
      </c>
      <c r="G68" t="str">
        <f>IF(H68="","",H68)</f>
        <v/>
      </c>
    </row>
    <row r="69" spans="1:7" x14ac:dyDescent="0.25">
      <c r="A69" s="169" t="s">
        <v>1711</v>
      </c>
      <c r="B69" s="169" t="s">
        <v>1717</v>
      </c>
      <c r="C69" s="169" t="s">
        <v>1278</v>
      </c>
      <c r="D69" s="169" t="s">
        <v>1694</v>
      </c>
      <c r="E69" s="169" t="s">
        <v>438</v>
      </c>
      <c r="F69" s="158" t="str">
        <f t="shared" si="1"/>
        <v xml:space="preserve">Email: </v>
      </c>
      <c r="G69" t="str">
        <f>IF(H69="","",H69)</f>
        <v/>
      </c>
    </row>
    <row r="70" spans="1:7" x14ac:dyDescent="0.25">
      <c r="A70" s="169" t="s">
        <v>1711</v>
      </c>
      <c r="B70" s="169" t="s">
        <v>1718</v>
      </c>
      <c r="C70" s="169" t="s">
        <v>989</v>
      </c>
      <c r="D70" s="169" t="s">
        <v>1719</v>
      </c>
      <c r="E70" s="169" t="s">
        <v>438</v>
      </c>
      <c r="F70" s="158" t="str">
        <f t="shared" si="1"/>
        <v>Date:</v>
      </c>
      <c r="G70" t="str">
        <f>IF(H70="","",H70)</f>
        <v/>
      </c>
    </row>
    <row r="71" spans="1:7" x14ac:dyDescent="0.25">
      <c r="A71" s="169" t="s">
        <v>1414</v>
      </c>
      <c r="B71" s="169" t="s">
        <v>1720</v>
      </c>
      <c r="C71" s="169" t="s">
        <v>917</v>
      </c>
      <c r="D71" s="169">
        <v>1</v>
      </c>
      <c r="F71" s="153" t="s">
        <v>1721</v>
      </c>
    </row>
    <row r="72" spans="1:7" x14ac:dyDescent="0.25">
      <c r="A72" s="169" t="s">
        <v>1414</v>
      </c>
      <c r="B72" s="169" t="s">
        <v>1722</v>
      </c>
      <c r="C72" s="169" t="s">
        <v>526</v>
      </c>
      <c r="D72" s="169">
        <v>1</v>
      </c>
      <c r="F72" s="153" t="s">
        <v>1721</v>
      </c>
    </row>
    <row r="73" spans="1:7" x14ac:dyDescent="0.25">
      <c r="A73" s="169" t="s">
        <v>1414</v>
      </c>
      <c r="B73" s="178" t="str">
        <f>IF(OR(H72="Error",H73="Error"),"Error","OK")</f>
        <v>OK</v>
      </c>
      <c r="D73" s="169" t="s">
        <v>1723</v>
      </c>
      <c r="E73" s="169" t="s">
        <v>1724</v>
      </c>
      <c r="F73" s="153" t="s">
        <v>1721</v>
      </c>
    </row>
    <row r="74" spans="1:7" x14ac:dyDescent="0.25">
      <c r="A74" s="169" t="s">
        <v>1548</v>
      </c>
      <c r="B74" s="169" t="s">
        <v>1684</v>
      </c>
      <c r="C74" s="169" t="s">
        <v>1329</v>
      </c>
      <c r="D74" s="169">
        <v>1</v>
      </c>
      <c r="F74" s="153" t="s">
        <v>1725</v>
      </c>
    </row>
    <row r="75" spans="1:7" x14ac:dyDescent="0.25">
      <c r="A75" s="169" t="s">
        <v>1548</v>
      </c>
      <c r="B75" s="169" t="s">
        <v>1715</v>
      </c>
      <c r="C75" s="169" t="s">
        <v>1332</v>
      </c>
      <c r="D75" s="169">
        <v>1</v>
      </c>
      <c r="F75" s="153" t="s">
        <v>1725</v>
      </c>
    </row>
    <row r="76" spans="1:7" x14ac:dyDescent="0.25">
      <c r="A76" s="169" t="s">
        <v>1548</v>
      </c>
      <c r="B76" s="178" t="str">
        <f>IF(OR(H75="Error",H76="Error"),"Error","OK")</f>
        <v>OK</v>
      </c>
      <c r="D76" s="169" t="s">
        <v>1726</v>
      </c>
      <c r="E76" s="169" t="s">
        <v>1724</v>
      </c>
      <c r="F76" s="153" t="s">
        <v>1725</v>
      </c>
    </row>
    <row r="77" spans="1:7" x14ac:dyDescent="0.25">
      <c r="A77" s="169" t="s">
        <v>1727</v>
      </c>
      <c r="B77" s="169" t="s">
        <v>1713</v>
      </c>
      <c r="C77" s="169" t="s">
        <v>1333</v>
      </c>
      <c r="D77" s="169" t="s">
        <v>1728</v>
      </c>
      <c r="E77" s="169" t="s">
        <v>1724</v>
      </c>
      <c r="F77" s="153" t="s">
        <v>1729</v>
      </c>
    </row>
    <row r="78" spans="1:7" x14ac:dyDescent="0.25">
      <c r="A78" s="169" t="s">
        <v>1727</v>
      </c>
      <c r="B78" s="169" t="s">
        <v>1713</v>
      </c>
      <c r="C78" s="169" t="s">
        <v>1333</v>
      </c>
      <c r="D78" s="169" t="s">
        <v>1730</v>
      </c>
      <c r="E78" s="169" t="s">
        <v>1724</v>
      </c>
      <c r="F78" s="153" t="s">
        <v>1731</v>
      </c>
    </row>
    <row r="79" spans="1:7" x14ac:dyDescent="0.25">
      <c r="A79" s="169" t="s">
        <v>1209</v>
      </c>
      <c r="B79" s="169" t="s">
        <v>1684</v>
      </c>
      <c r="C79" s="169" t="s">
        <v>1321</v>
      </c>
      <c r="D79" s="169">
        <v>1</v>
      </c>
      <c r="F79" s="153" t="s">
        <v>1732</v>
      </c>
    </row>
    <row r="80" spans="1:7" x14ac:dyDescent="0.25">
      <c r="A80" s="169" t="s">
        <v>1209</v>
      </c>
      <c r="B80" s="169" t="s">
        <v>1733</v>
      </c>
      <c r="C80" s="169" t="s">
        <v>1021</v>
      </c>
      <c r="D80" s="169">
        <v>1</v>
      </c>
      <c r="F80" s="153" t="s">
        <v>1732</v>
      </c>
    </row>
    <row r="81" spans="1:7" x14ac:dyDescent="0.25">
      <c r="A81" s="169" t="s">
        <v>1209</v>
      </c>
      <c r="B81" s="178" t="str">
        <f>IF(OR(H80="Error",H81="Error"),"Error","OK")</f>
        <v>OK</v>
      </c>
      <c r="D81" s="169" t="s">
        <v>1734</v>
      </c>
      <c r="E81" s="169" t="s">
        <v>1724</v>
      </c>
      <c r="F81" s="153" t="s">
        <v>1732</v>
      </c>
    </row>
    <row r="82" spans="1:7" x14ac:dyDescent="0.25">
      <c r="A82" s="169" t="s">
        <v>1549</v>
      </c>
      <c r="B82" s="169" t="s">
        <v>1684</v>
      </c>
      <c r="C82" s="169" t="s">
        <v>1329</v>
      </c>
      <c r="D82" s="169">
        <v>1</v>
      </c>
      <c r="F82" s="153" t="s">
        <v>1725</v>
      </c>
    </row>
    <row r="83" spans="1:7" x14ac:dyDescent="0.25">
      <c r="A83" s="169" t="s">
        <v>1549</v>
      </c>
      <c r="B83" s="169" t="s">
        <v>1715</v>
      </c>
      <c r="C83" s="169" t="s">
        <v>1332</v>
      </c>
      <c r="D83" s="169">
        <v>1</v>
      </c>
      <c r="F83" s="153" t="s">
        <v>1725</v>
      </c>
    </row>
    <row r="84" spans="1:7" x14ac:dyDescent="0.25">
      <c r="A84" s="169" t="s">
        <v>1549</v>
      </c>
      <c r="B84" s="178" t="str">
        <f>IF(OR(H83="Error",H84="Error"),"Error","OK")</f>
        <v>OK</v>
      </c>
      <c r="D84" s="169" t="s">
        <v>1726</v>
      </c>
      <c r="E84" s="169" t="s">
        <v>1724</v>
      </c>
      <c r="F84" s="153" t="s">
        <v>1725</v>
      </c>
    </row>
    <row r="85" spans="1:7" x14ac:dyDescent="0.25">
      <c r="A85" s="169" t="s">
        <v>1735</v>
      </c>
      <c r="B85" s="169" t="s">
        <v>1713</v>
      </c>
      <c r="C85" s="169" t="s">
        <v>1333</v>
      </c>
      <c r="D85" s="169" t="s">
        <v>1728</v>
      </c>
      <c r="E85" s="169" t="s">
        <v>1724</v>
      </c>
      <c r="F85" s="153" t="s">
        <v>1736</v>
      </c>
    </row>
    <row r="86" spans="1:7" x14ac:dyDescent="0.25">
      <c r="A86" s="169" t="s">
        <v>1735</v>
      </c>
      <c r="B86" s="169" t="s">
        <v>1713</v>
      </c>
      <c r="C86" s="169" t="s">
        <v>1333</v>
      </c>
      <c r="D86" s="169" t="s">
        <v>1730</v>
      </c>
      <c r="E86" s="169" t="s">
        <v>1724</v>
      </c>
      <c r="F86" s="153" t="s">
        <v>1737</v>
      </c>
    </row>
    <row r="87" spans="1:7" x14ac:dyDescent="0.25">
      <c r="A87" s="169" t="s">
        <v>1738</v>
      </c>
      <c r="B87" s="169" t="s">
        <v>1713</v>
      </c>
      <c r="C87" s="169" t="s">
        <v>1339</v>
      </c>
      <c r="D87" s="169" t="s">
        <v>1739</v>
      </c>
      <c r="E87" s="169" t="s">
        <v>1724</v>
      </c>
      <c r="F87" s="153" t="s">
        <v>1740</v>
      </c>
    </row>
    <row r="88" spans="1:7" x14ac:dyDescent="0.25">
      <c r="A88" s="169" t="s">
        <v>1741</v>
      </c>
      <c r="B88" s="169" t="s">
        <v>1713</v>
      </c>
      <c r="C88" s="169" t="s">
        <v>215</v>
      </c>
      <c r="D88" s="169" t="s">
        <v>1742</v>
      </c>
      <c r="F88" s="158" t="str">
        <f>LEFT(C88,25)</f>
        <v>Please list the most rece</v>
      </c>
      <c r="G88" t="str">
        <f>IF(H88="","",H88)</f>
        <v/>
      </c>
    </row>
    <row r="89" spans="1:7" x14ac:dyDescent="0.25">
      <c r="A89" s="169" t="s">
        <v>1741</v>
      </c>
      <c r="B89" s="169" t="s">
        <v>1684</v>
      </c>
      <c r="C89" s="169" t="s">
        <v>216</v>
      </c>
      <c r="D89" s="169" t="s">
        <v>1743</v>
      </c>
      <c r="F89" s="158" t="str">
        <f>LEFT(C89,25)</f>
        <v>Does the project have add</v>
      </c>
      <c r="G89" t="str">
        <f>IF(H89="","",H89)</f>
        <v/>
      </c>
    </row>
    <row r="90" spans="1:7" x14ac:dyDescent="0.25">
      <c r="A90" s="169" t="s">
        <v>1741</v>
      </c>
      <c r="B90" s="169" t="s">
        <v>1687</v>
      </c>
      <c r="C90" s="169" t="s">
        <v>1351</v>
      </c>
      <c r="D90" s="169" t="s">
        <v>1744</v>
      </c>
      <c r="E90" s="169" t="s">
        <v>1724</v>
      </c>
      <c r="F90" s="153" t="s">
        <v>1745</v>
      </c>
    </row>
    <row r="91" spans="1:7" x14ac:dyDescent="0.25">
      <c r="A91" s="169" t="s">
        <v>1741</v>
      </c>
      <c r="B91" s="169" t="s">
        <v>460</v>
      </c>
      <c r="C91" s="169" t="s">
        <v>1026</v>
      </c>
      <c r="D91" s="169" t="s">
        <v>1746</v>
      </c>
      <c r="E91" s="169" t="s">
        <v>1724</v>
      </c>
      <c r="F91" s="153" t="s">
        <v>1745</v>
      </c>
    </row>
    <row r="92" spans="1:7" x14ac:dyDescent="0.25">
      <c r="A92" s="169">
        <v>15</v>
      </c>
      <c r="F92" s="153" t="s">
        <v>1747</v>
      </c>
    </row>
    <row r="93" spans="1:7" x14ac:dyDescent="0.25">
      <c r="A93" s="169">
        <v>49</v>
      </c>
      <c r="F93" s="153" t="s">
        <v>1747</v>
      </c>
    </row>
    <row r="94" spans="1:7" x14ac:dyDescent="0.25">
      <c r="A94" s="169" t="s">
        <v>1210</v>
      </c>
      <c r="B94" s="169" t="str">
        <f>"C"&amp;A92</f>
        <v>C15</v>
      </c>
      <c r="C94" s="169" t="s">
        <v>1028</v>
      </c>
      <c r="D94" s="169">
        <v>1</v>
      </c>
      <c r="F94" s="153" t="s">
        <v>1747</v>
      </c>
    </row>
    <row r="95" spans="1:7" x14ac:dyDescent="0.25">
      <c r="A95" s="169" t="s">
        <v>1210</v>
      </c>
      <c r="B95" s="169" t="str">
        <f>"C"&amp;A93</f>
        <v>C49</v>
      </c>
      <c r="C95" s="169" t="s">
        <v>884</v>
      </c>
      <c r="D95" s="169">
        <v>1</v>
      </c>
      <c r="F95" s="153" t="s">
        <v>1747</v>
      </c>
    </row>
    <row r="96" spans="1:7" x14ac:dyDescent="0.25">
      <c r="A96" s="169" t="s">
        <v>1210</v>
      </c>
      <c r="B96" s="178" t="str">
        <f>IF(OR(H95="Error",H96="Error"),"Error","OK")</f>
        <v>OK</v>
      </c>
      <c r="D96" s="169" t="str">
        <f>"C"&amp;A92+1&amp;":I"&amp;A93</f>
        <v>C16:I49</v>
      </c>
      <c r="E96" s="169" t="s">
        <v>1724</v>
      </c>
      <c r="F96" s="153" t="s">
        <v>1747</v>
      </c>
    </row>
    <row r="97" spans="1:7" x14ac:dyDescent="0.25">
      <c r="A97" s="169">
        <v>51</v>
      </c>
      <c r="B97" s="178"/>
      <c r="F97" s="153" t="s">
        <v>1747</v>
      </c>
    </row>
    <row r="98" spans="1:7" x14ac:dyDescent="0.25">
      <c r="A98" s="169" t="s">
        <v>1210</v>
      </c>
      <c r="B98" s="169" t="str">
        <f>"C"&amp;A97</f>
        <v>C51</v>
      </c>
      <c r="C98" s="169" t="s">
        <v>301</v>
      </c>
      <c r="D98" s="169" t="str">
        <f>"D"&amp;A97</f>
        <v>D51</v>
      </c>
      <c r="E98" s="169" t="s">
        <v>438</v>
      </c>
      <c r="F98" s="153" t="s">
        <v>1748</v>
      </c>
      <c r="G98" t="str">
        <f>IF(H98="","",H98)</f>
        <v/>
      </c>
    </row>
    <row r="99" spans="1:7" x14ac:dyDescent="0.25">
      <c r="A99" s="169" t="s">
        <v>1211</v>
      </c>
      <c r="B99" s="169" t="s">
        <v>1749</v>
      </c>
      <c r="C99" s="169" t="s">
        <v>1521</v>
      </c>
      <c r="D99" s="169" t="s">
        <v>1750</v>
      </c>
      <c r="E99" s="169" t="s">
        <v>1724</v>
      </c>
      <c r="F99" s="153" t="s">
        <v>1751</v>
      </c>
    </row>
    <row r="100" spans="1:7" x14ac:dyDescent="0.25">
      <c r="A100" s="169" t="s">
        <v>1752</v>
      </c>
      <c r="B100" s="169" t="s">
        <v>1684</v>
      </c>
      <c r="C100" s="169" t="s">
        <v>1439</v>
      </c>
      <c r="D100" s="169" t="s">
        <v>1753</v>
      </c>
      <c r="E100" s="169" t="s">
        <v>1724</v>
      </c>
      <c r="F100" s="169" t="s">
        <v>1754</v>
      </c>
    </row>
    <row r="101" spans="1:7" x14ac:dyDescent="0.25">
      <c r="A101" s="169" t="s">
        <v>1752</v>
      </c>
      <c r="B101" s="169" t="s">
        <v>456</v>
      </c>
      <c r="C101" s="169" t="s">
        <v>1329</v>
      </c>
      <c r="D101" s="169" t="s">
        <v>1755</v>
      </c>
      <c r="E101" s="169" t="s">
        <v>1724</v>
      </c>
      <c r="F101" s="169" t="s">
        <v>1754</v>
      </c>
    </row>
    <row r="102" spans="1:7" x14ac:dyDescent="0.25">
      <c r="A102" s="169" t="s">
        <v>1752</v>
      </c>
      <c r="B102" s="169" t="s">
        <v>1705</v>
      </c>
      <c r="C102" s="169" t="s">
        <v>1333</v>
      </c>
      <c r="D102" s="169" t="s">
        <v>1756</v>
      </c>
      <c r="E102" s="169" t="s">
        <v>1724</v>
      </c>
      <c r="F102" s="169" t="s">
        <v>1754</v>
      </c>
    </row>
    <row r="103" spans="1:7" x14ac:dyDescent="0.25">
      <c r="A103" s="169" t="s">
        <v>1752</v>
      </c>
      <c r="B103" s="169" t="s">
        <v>1757</v>
      </c>
      <c r="C103" s="169" t="s">
        <v>1447</v>
      </c>
      <c r="D103" s="169" t="s">
        <v>1758</v>
      </c>
      <c r="E103" s="169" t="s">
        <v>438</v>
      </c>
      <c r="F103" s="179" t="s">
        <v>1759</v>
      </c>
      <c r="G103" t="str">
        <f>IF(H103="","",H103)</f>
        <v/>
      </c>
    </row>
    <row r="104" spans="1:7" x14ac:dyDescent="0.25">
      <c r="A104" s="169" t="s">
        <v>1415</v>
      </c>
      <c r="B104" s="169" t="s">
        <v>1796</v>
      </c>
      <c r="C104" s="169" t="s">
        <v>540</v>
      </c>
      <c r="D104" s="169" t="s">
        <v>436</v>
      </c>
      <c r="E104" s="169" t="s">
        <v>438</v>
      </c>
      <c r="F104" s="157" t="s">
        <v>1415</v>
      </c>
      <c r="G104" t="str">
        <f>IF(H104="","",H104)</f>
        <v/>
      </c>
    </row>
    <row r="105" spans="1:7" x14ac:dyDescent="0.25">
      <c r="A105" s="169" t="s">
        <v>1415</v>
      </c>
      <c r="B105" s="169" t="s">
        <v>1720</v>
      </c>
      <c r="C105" s="169" t="s">
        <v>1449</v>
      </c>
      <c r="D105" s="169" t="s">
        <v>1760</v>
      </c>
      <c r="E105" s="169" t="s">
        <v>1724</v>
      </c>
      <c r="F105" s="153" t="s">
        <v>1761</v>
      </c>
    </row>
    <row r="106" spans="1:7" x14ac:dyDescent="0.25">
      <c r="A106" s="169" t="s">
        <v>1415</v>
      </c>
      <c r="B106" s="169" t="s">
        <v>1797</v>
      </c>
      <c r="C106" s="169" t="s">
        <v>1199</v>
      </c>
      <c r="D106" s="169" t="s">
        <v>463</v>
      </c>
      <c r="E106" s="169" t="s">
        <v>438</v>
      </c>
      <c r="F106" s="157" t="s">
        <v>1762</v>
      </c>
      <c r="G106" t="str">
        <f t="shared" ref="G106:G125" si="2">IF(H106="","",H106)</f>
        <v/>
      </c>
    </row>
    <row r="107" spans="1:7" x14ac:dyDescent="0.25">
      <c r="A107" s="169" t="s">
        <v>886</v>
      </c>
      <c r="B107" s="169" t="s">
        <v>1763</v>
      </c>
      <c r="C107" s="169" t="s">
        <v>889</v>
      </c>
      <c r="D107" s="169" t="s">
        <v>1764</v>
      </c>
      <c r="E107" s="169" t="s">
        <v>454</v>
      </c>
      <c r="F107" s="158" t="s">
        <v>887</v>
      </c>
      <c r="G107" t="str">
        <f t="shared" si="2"/>
        <v/>
      </c>
    </row>
    <row r="108" spans="1:7" x14ac:dyDescent="0.25">
      <c r="A108" s="169" t="s">
        <v>886</v>
      </c>
      <c r="B108" s="169" t="s">
        <v>1765</v>
      </c>
      <c r="C108" s="169" t="s">
        <v>890</v>
      </c>
      <c r="D108" s="169" t="s">
        <v>1766</v>
      </c>
      <c r="E108" s="169" t="s">
        <v>438</v>
      </c>
      <c r="F108" s="158" t="s">
        <v>887</v>
      </c>
      <c r="G108" t="str">
        <f t="shared" si="2"/>
        <v/>
      </c>
    </row>
    <row r="109" spans="1:7" x14ac:dyDescent="0.25">
      <c r="A109" s="169" t="s">
        <v>886</v>
      </c>
      <c r="B109" s="169" t="s">
        <v>1767</v>
      </c>
      <c r="C109" s="169" t="s">
        <v>1416</v>
      </c>
      <c r="D109" s="169" t="s">
        <v>1768</v>
      </c>
      <c r="E109" s="169" t="s">
        <v>454</v>
      </c>
      <c r="F109" s="158" t="s">
        <v>887</v>
      </c>
      <c r="G109" t="str">
        <f t="shared" si="2"/>
        <v/>
      </c>
    </row>
    <row r="110" spans="1:7" x14ac:dyDescent="0.25">
      <c r="A110" s="169" t="s">
        <v>886</v>
      </c>
      <c r="B110" s="169" t="s">
        <v>1769</v>
      </c>
      <c r="C110" s="169" t="s">
        <v>891</v>
      </c>
      <c r="D110" s="169" t="s">
        <v>1770</v>
      </c>
      <c r="E110" s="169" t="s">
        <v>438</v>
      </c>
      <c r="F110" s="158" t="s">
        <v>887</v>
      </c>
      <c r="G110" t="str">
        <f t="shared" si="2"/>
        <v/>
      </c>
    </row>
    <row r="111" spans="1:7" x14ac:dyDescent="0.25">
      <c r="A111" s="169" t="s">
        <v>886</v>
      </c>
      <c r="B111" s="169" t="s">
        <v>1771</v>
      </c>
      <c r="C111" s="169" t="s">
        <v>1824</v>
      </c>
      <c r="D111" s="169" t="s">
        <v>1772</v>
      </c>
      <c r="E111" s="169" t="s">
        <v>438</v>
      </c>
      <c r="F111" s="158" t="s">
        <v>887</v>
      </c>
      <c r="G111" t="str">
        <f t="shared" si="2"/>
        <v/>
      </c>
    </row>
    <row r="112" spans="1:7" x14ac:dyDescent="0.25">
      <c r="A112" s="169" t="s">
        <v>886</v>
      </c>
      <c r="B112" s="169" t="s">
        <v>1773</v>
      </c>
      <c r="C112" s="169" t="s">
        <v>1201</v>
      </c>
      <c r="D112" s="169" t="s">
        <v>1774</v>
      </c>
      <c r="E112" s="169" t="s">
        <v>438</v>
      </c>
      <c r="F112" s="158" t="s">
        <v>887</v>
      </c>
      <c r="G112" t="str">
        <f t="shared" si="2"/>
        <v/>
      </c>
    </row>
    <row r="113" spans="1:7" x14ac:dyDescent="0.25">
      <c r="A113" s="169" t="s">
        <v>886</v>
      </c>
      <c r="B113" s="169" t="s">
        <v>1700</v>
      </c>
      <c r="C113" s="153" t="s">
        <v>892</v>
      </c>
      <c r="D113" s="153" t="s">
        <v>1775</v>
      </c>
      <c r="E113" s="169" t="s">
        <v>454</v>
      </c>
      <c r="F113" s="158" t="s">
        <v>1418</v>
      </c>
      <c r="G113" t="str">
        <f t="shared" si="2"/>
        <v/>
      </c>
    </row>
    <row r="114" spans="1:7" x14ac:dyDescent="0.25">
      <c r="A114" s="169" t="s">
        <v>886</v>
      </c>
      <c r="B114" s="169" t="s">
        <v>1776</v>
      </c>
      <c r="C114" s="153" t="s">
        <v>542</v>
      </c>
      <c r="D114" s="153" t="s">
        <v>1777</v>
      </c>
      <c r="E114" s="153" t="s">
        <v>438</v>
      </c>
      <c r="F114" s="158" t="s">
        <v>1418</v>
      </c>
      <c r="G114" t="str">
        <f t="shared" si="2"/>
        <v/>
      </c>
    </row>
    <row r="115" spans="1:7" x14ac:dyDescent="0.25">
      <c r="A115" s="169" t="s">
        <v>886</v>
      </c>
      <c r="B115" s="169" t="s">
        <v>1778</v>
      </c>
      <c r="C115" s="153" t="s">
        <v>893</v>
      </c>
      <c r="D115" s="153" t="s">
        <v>1779</v>
      </c>
      <c r="E115" s="153" t="s">
        <v>438</v>
      </c>
      <c r="F115" s="158" t="s">
        <v>1418</v>
      </c>
      <c r="G115" t="str">
        <f t="shared" si="2"/>
        <v/>
      </c>
    </row>
    <row r="116" spans="1:7" x14ac:dyDescent="0.25">
      <c r="A116" s="169" t="s">
        <v>886</v>
      </c>
      <c r="B116" s="169" t="s">
        <v>1780</v>
      </c>
      <c r="C116" s="153" t="s">
        <v>1825</v>
      </c>
      <c r="D116" s="153" t="s">
        <v>1781</v>
      </c>
      <c r="E116" s="153" t="s">
        <v>438</v>
      </c>
      <c r="F116" s="158" t="s">
        <v>1418</v>
      </c>
      <c r="G116" t="str">
        <f t="shared" si="2"/>
        <v/>
      </c>
    </row>
    <row r="117" spans="1:7" x14ac:dyDescent="0.25">
      <c r="A117" s="169" t="s">
        <v>886</v>
      </c>
      <c r="B117" s="169" t="s">
        <v>580</v>
      </c>
      <c r="C117" s="153" t="s">
        <v>894</v>
      </c>
      <c r="D117" s="153" t="s">
        <v>1782</v>
      </c>
      <c r="E117" s="153" t="s">
        <v>454</v>
      </c>
      <c r="F117" s="158" t="s">
        <v>888</v>
      </c>
      <c r="G117" t="str">
        <f t="shared" si="2"/>
        <v/>
      </c>
    </row>
    <row r="118" spans="1:7" x14ac:dyDescent="0.25">
      <c r="A118" s="169" t="s">
        <v>886</v>
      </c>
      <c r="B118" s="169" t="s">
        <v>582</v>
      </c>
      <c r="C118" s="169" t="s">
        <v>1202</v>
      </c>
      <c r="D118" s="153" t="s">
        <v>1783</v>
      </c>
      <c r="E118" s="153" t="s">
        <v>438</v>
      </c>
      <c r="F118" s="158" t="s">
        <v>888</v>
      </c>
      <c r="G118" t="str">
        <f t="shared" si="2"/>
        <v/>
      </c>
    </row>
    <row r="119" spans="1:7" x14ac:dyDescent="0.25">
      <c r="A119" s="169" t="s">
        <v>886</v>
      </c>
      <c r="B119" s="169" t="s">
        <v>586</v>
      </c>
      <c r="C119" s="169" t="s">
        <v>543</v>
      </c>
      <c r="D119" s="153" t="s">
        <v>1784</v>
      </c>
      <c r="E119" s="153" t="s">
        <v>438</v>
      </c>
      <c r="F119" s="158" t="s">
        <v>888</v>
      </c>
      <c r="G119" t="str">
        <f t="shared" si="2"/>
        <v/>
      </c>
    </row>
    <row r="120" spans="1:7" x14ac:dyDescent="0.25">
      <c r="A120" s="169" t="s">
        <v>886</v>
      </c>
      <c r="B120" s="169" t="s">
        <v>589</v>
      </c>
      <c r="C120" s="169" t="s">
        <v>1818</v>
      </c>
      <c r="D120" s="153" t="s">
        <v>1785</v>
      </c>
      <c r="E120" s="153" t="s">
        <v>438</v>
      </c>
      <c r="F120" s="158" t="s">
        <v>888</v>
      </c>
      <c r="G120" t="str">
        <f t="shared" si="2"/>
        <v/>
      </c>
    </row>
    <row r="121" spans="1:7" x14ac:dyDescent="0.25">
      <c r="A121" s="169" t="s">
        <v>1786</v>
      </c>
      <c r="B121" s="169" t="s">
        <v>1787</v>
      </c>
      <c r="C121" s="169" t="s">
        <v>1820</v>
      </c>
      <c r="D121" s="153" t="s">
        <v>1788</v>
      </c>
      <c r="E121" s="153" t="s">
        <v>454</v>
      </c>
      <c r="F121" s="176" t="str">
        <f>LEFT(C121,25)</f>
        <v>Has the project completed</v>
      </c>
      <c r="G121" t="str">
        <f t="shared" si="2"/>
        <v/>
      </c>
    </row>
    <row r="122" spans="1:7" x14ac:dyDescent="0.25">
      <c r="A122" s="169" t="s">
        <v>1786</v>
      </c>
      <c r="B122" s="169" t="s">
        <v>1684</v>
      </c>
      <c r="C122" s="169" t="s">
        <v>1821</v>
      </c>
      <c r="D122" s="153" t="s">
        <v>1714</v>
      </c>
      <c r="E122" s="153" t="s">
        <v>438</v>
      </c>
      <c r="F122" s="176" t="str">
        <f>LEFT(C122,25)</f>
        <v xml:space="preserve">           If yes, please</v>
      </c>
      <c r="G122" t="str">
        <f t="shared" si="2"/>
        <v/>
      </c>
    </row>
    <row r="123" spans="1:7" x14ac:dyDescent="0.25">
      <c r="A123" s="169" t="s">
        <v>1786</v>
      </c>
      <c r="B123" s="169" t="s">
        <v>1767</v>
      </c>
      <c r="C123" s="169" t="s">
        <v>1822</v>
      </c>
      <c r="D123" s="153" t="s">
        <v>1768</v>
      </c>
      <c r="E123" s="153" t="s">
        <v>454</v>
      </c>
      <c r="F123" s="176" t="str">
        <f>LEFT(C123,25)</f>
        <v>Has the project completed</v>
      </c>
      <c r="G123" t="str">
        <f t="shared" si="2"/>
        <v/>
      </c>
    </row>
    <row r="124" spans="1:7" x14ac:dyDescent="0.25">
      <c r="A124" s="169" t="s">
        <v>1786</v>
      </c>
      <c r="B124" s="153" t="s">
        <v>1715</v>
      </c>
      <c r="C124" s="169" t="s">
        <v>1823</v>
      </c>
      <c r="D124" s="153" t="s">
        <v>1690</v>
      </c>
      <c r="E124" s="153" t="s">
        <v>438</v>
      </c>
      <c r="F124" s="176" t="str">
        <f>LEFT(C124,25)</f>
        <v xml:space="preserve">                    If ye</v>
      </c>
      <c r="G124" t="str">
        <f t="shared" si="2"/>
        <v/>
      </c>
    </row>
    <row r="125" spans="1:7" x14ac:dyDescent="0.25">
      <c r="A125" s="169" t="s">
        <v>1786</v>
      </c>
      <c r="B125" s="169" t="s">
        <v>1789</v>
      </c>
      <c r="C125" s="169" t="s">
        <v>1484</v>
      </c>
      <c r="D125" s="153" t="s">
        <v>1790</v>
      </c>
      <c r="E125" s="153" t="s">
        <v>454</v>
      </c>
      <c r="F125" s="176" t="str">
        <f>LEFT(C125,25)</f>
        <v>Has a completed co-financ</v>
      </c>
      <c r="G125" t="str">
        <f t="shared" si="2"/>
        <v/>
      </c>
    </row>
    <row r="126" spans="1:7" x14ac:dyDescent="0.25">
      <c r="A126" s="169" t="s">
        <v>1786</v>
      </c>
      <c r="B126" s="169" t="s">
        <v>1791</v>
      </c>
      <c r="C126" s="169" t="s">
        <v>1452</v>
      </c>
      <c r="D126" s="169">
        <v>1</v>
      </c>
      <c r="E126" s="153"/>
      <c r="F126" s="176" t="s">
        <v>1792</v>
      </c>
    </row>
    <row r="127" spans="1:7" x14ac:dyDescent="0.25">
      <c r="A127" s="169" t="s">
        <v>1786</v>
      </c>
      <c r="B127" s="169" t="s">
        <v>1709</v>
      </c>
      <c r="C127" s="169" t="s">
        <v>1435</v>
      </c>
      <c r="D127" s="169">
        <v>1</v>
      </c>
      <c r="F127" s="176" t="s">
        <v>1792</v>
      </c>
    </row>
    <row r="128" spans="1:7" x14ac:dyDescent="0.25">
      <c r="A128" s="169" t="s">
        <v>1786</v>
      </c>
      <c r="B128" s="178" t="str">
        <f>IF(OR(H127="Error",H128="Error"),"Error","OK")</f>
        <v>OK</v>
      </c>
      <c r="D128" s="169" t="s">
        <v>1793</v>
      </c>
      <c r="E128" s="169" t="s">
        <v>1724</v>
      </c>
      <c r="F128" s="176" t="s">
        <v>1792</v>
      </c>
    </row>
    <row r="129" spans="1:7" x14ac:dyDescent="0.25">
      <c r="A129" s="169" t="s">
        <v>1794</v>
      </c>
      <c r="B129" s="169" t="s">
        <v>1712</v>
      </c>
      <c r="C129" s="169" t="s">
        <v>880</v>
      </c>
      <c r="D129" s="169" t="s">
        <v>436</v>
      </c>
      <c r="E129" s="169" t="s">
        <v>454</v>
      </c>
      <c r="F129" s="171" t="s">
        <v>1794</v>
      </c>
      <c r="G129" t="str">
        <f>IF(H129="","",H129)</f>
        <v/>
      </c>
    </row>
    <row r="130" spans="1:7" x14ac:dyDescent="0.25">
      <c r="A130" s="169" t="s">
        <v>1794</v>
      </c>
      <c r="B130" s="169" t="s">
        <v>1713</v>
      </c>
      <c r="C130" s="169" t="s">
        <v>393</v>
      </c>
      <c r="D130" s="169" t="s">
        <v>1742</v>
      </c>
      <c r="E130" s="169" t="s">
        <v>438</v>
      </c>
      <c r="F130" s="171" t="s">
        <v>1794</v>
      </c>
      <c r="G130" t="str">
        <f t="shared" ref="G130:G140" si="3">IF(H130="","",H130)</f>
        <v/>
      </c>
    </row>
    <row r="131" spans="1:7" x14ac:dyDescent="0.25">
      <c r="A131" s="169" t="s">
        <v>1794</v>
      </c>
      <c r="B131" s="169" t="s">
        <v>1714</v>
      </c>
      <c r="C131" s="169" t="s">
        <v>1826</v>
      </c>
      <c r="D131" s="169" t="s">
        <v>1795</v>
      </c>
      <c r="E131" s="169" t="s">
        <v>438</v>
      </c>
      <c r="F131" s="171" t="s">
        <v>1794</v>
      </c>
      <c r="G131" t="str">
        <f t="shared" si="3"/>
        <v/>
      </c>
    </row>
    <row r="132" spans="1:7" x14ac:dyDescent="0.25">
      <c r="A132" s="169" t="s">
        <v>1794</v>
      </c>
      <c r="B132" s="169" t="s">
        <v>1686</v>
      </c>
      <c r="C132" s="169" t="s">
        <v>1827</v>
      </c>
      <c r="D132" s="169" t="s">
        <v>1687</v>
      </c>
      <c r="E132" s="169" t="s">
        <v>454</v>
      </c>
      <c r="F132" s="171" t="s">
        <v>1794</v>
      </c>
      <c r="G132" t="str">
        <f t="shared" si="3"/>
        <v/>
      </c>
    </row>
    <row r="133" spans="1:7" x14ac:dyDescent="0.25">
      <c r="A133" s="169" t="s">
        <v>1794</v>
      </c>
      <c r="B133" s="169" t="s">
        <v>1688</v>
      </c>
      <c r="C133" s="169" t="s">
        <v>1828</v>
      </c>
      <c r="D133" s="169" t="s">
        <v>1749</v>
      </c>
      <c r="E133" s="169" t="s">
        <v>438</v>
      </c>
      <c r="F133" s="171" t="s">
        <v>1794</v>
      </c>
      <c r="G133" t="str">
        <f t="shared" si="3"/>
        <v/>
      </c>
    </row>
    <row r="134" spans="1:7" x14ac:dyDescent="0.25">
      <c r="A134" s="169" t="s">
        <v>1794</v>
      </c>
      <c r="B134" s="169" t="s">
        <v>1690</v>
      </c>
      <c r="C134" s="169" t="s">
        <v>897</v>
      </c>
      <c r="D134" s="169" t="s">
        <v>1691</v>
      </c>
      <c r="E134" s="169" t="s">
        <v>454</v>
      </c>
      <c r="F134" s="171" t="s">
        <v>1794</v>
      </c>
      <c r="G134" t="str">
        <f t="shared" si="3"/>
        <v/>
      </c>
    </row>
    <row r="135" spans="1:7" x14ac:dyDescent="0.25">
      <c r="A135" s="169" t="s">
        <v>1794</v>
      </c>
      <c r="B135" s="169" t="s">
        <v>1692</v>
      </c>
      <c r="C135" s="169" t="s">
        <v>898</v>
      </c>
      <c r="D135" s="169" t="s">
        <v>442</v>
      </c>
      <c r="E135" s="169" t="s">
        <v>454</v>
      </c>
      <c r="F135" s="171" t="s">
        <v>1794</v>
      </c>
      <c r="G135" t="str">
        <f t="shared" si="3"/>
        <v/>
      </c>
    </row>
    <row r="136" spans="1:7" x14ac:dyDescent="0.25">
      <c r="A136" s="169" t="s">
        <v>1794</v>
      </c>
      <c r="B136" s="169" t="s">
        <v>1693</v>
      </c>
      <c r="C136" s="169" t="s">
        <v>899</v>
      </c>
      <c r="D136" s="169" t="s">
        <v>446</v>
      </c>
      <c r="E136" s="169" t="s">
        <v>454</v>
      </c>
      <c r="F136" s="171" t="s">
        <v>1794</v>
      </c>
      <c r="G136" t="str">
        <f t="shared" si="3"/>
        <v/>
      </c>
    </row>
    <row r="137" spans="1:7" x14ac:dyDescent="0.25">
      <c r="A137" s="169" t="s">
        <v>1794</v>
      </c>
      <c r="B137" s="169" t="s">
        <v>1694</v>
      </c>
      <c r="C137" s="169" t="s">
        <v>900</v>
      </c>
      <c r="D137" s="169" t="s">
        <v>449</v>
      </c>
      <c r="E137" s="169" t="s">
        <v>454</v>
      </c>
      <c r="F137" s="171" t="s">
        <v>1794</v>
      </c>
      <c r="G137" t="str">
        <f t="shared" si="3"/>
        <v/>
      </c>
    </row>
    <row r="138" spans="1:7" x14ac:dyDescent="0.25">
      <c r="A138" s="169" t="s">
        <v>1794</v>
      </c>
      <c r="B138" s="169" t="s">
        <v>1719</v>
      </c>
      <c r="C138" s="169" t="s">
        <v>427</v>
      </c>
      <c r="D138" s="169" t="s">
        <v>452</v>
      </c>
      <c r="E138" s="169" t="s">
        <v>454</v>
      </c>
      <c r="F138" s="171" t="s">
        <v>1794</v>
      </c>
      <c r="G138" t="str">
        <f t="shared" si="3"/>
        <v/>
      </c>
    </row>
    <row r="139" spans="1:7" x14ac:dyDescent="0.25">
      <c r="A139" s="169" t="s">
        <v>1794</v>
      </c>
      <c r="B139" s="169" t="s">
        <v>1791</v>
      </c>
      <c r="C139" s="169" t="s">
        <v>428</v>
      </c>
      <c r="D139" s="169" t="s">
        <v>456</v>
      </c>
      <c r="E139" s="169" t="s">
        <v>454</v>
      </c>
      <c r="F139" s="171" t="s">
        <v>1794</v>
      </c>
      <c r="G139" t="str">
        <f t="shared" si="3"/>
        <v/>
      </c>
    </row>
    <row r="140" spans="1:7" x14ac:dyDescent="0.25">
      <c r="A140" s="169" t="s">
        <v>1794</v>
      </c>
      <c r="B140" s="169" t="s">
        <v>1697</v>
      </c>
      <c r="C140" s="169" t="s">
        <v>1829</v>
      </c>
      <c r="D140" s="169" t="s">
        <v>460</v>
      </c>
      <c r="E140" s="169" t="s">
        <v>438</v>
      </c>
      <c r="F140" s="171" t="s">
        <v>1794</v>
      </c>
      <c r="G140" t="str">
        <f t="shared" si="3"/>
        <v/>
      </c>
    </row>
  </sheetData>
  <phoneticPr fontId="3" type="noConversion"/>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6:E19"/>
  <sheetViews>
    <sheetView showGridLines="0" topLeftCell="A13" workbookViewId="0"/>
  </sheetViews>
  <sheetFormatPr defaultRowHeight="15" x14ac:dyDescent="0.25"/>
  <cols>
    <col min="1" max="1" width="2.7109375" customWidth="1"/>
    <col min="2" max="2" width="4.7109375" customWidth="1"/>
    <col min="4" max="4" width="132.7109375" customWidth="1"/>
    <col min="5" max="5" width="9.28515625" customWidth="1"/>
  </cols>
  <sheetData>
    <row r="6" spans="2:5" x14ac:dyDescent="0.25">
      <c r="B6" s="1"/>
      <c r="C6" s="1"/>
      <c r="D6" s="1"/>
      <c r="E6" s="1"/>
    </row>
    <row r="7" spans="2:5" ht="16.5" x14ac:dyDescent="0.3">
      <c r="B7" s="31" t="str">
        <f>"Selected Project:  "&amp;BasicData!$E$12</f>
        <v>Selected Project:  Bosnia Herzegovina: Mainstreaming Karst Peatlands Conservation Concerns into Key Economic Sectors - KARST</v>
      </c>
      <c r="C7" s="1"/>
      <c r="D7" s="1"/>
      <c r="E7" s="1"/>
    </row>
    <row r="8" spans="2:5" hidden="1" x14ac:dyDescent="0.25">
      <c r="B8" s="1"/>
      <c r="C8" s="1"/>
      <c r="D8" s="1"/>
      <c r="E8" s="1"/>
    </row>
    <row r="9" spans="2:5" hidden="1" x14ac:dyDescent="0.25">
      <c r="B9" s="1"/>
      <c r="C9" s="1"/>
      <c r="D9" s="1"/>
      <c r="E9" s="1"/>
    </row>
    <row r="10" spans="2:5" s="3" customFormat="1" ht="20.25" x14ac:dyDescent="0.3">
      <c r="B10" s="282" t="s">
        <v>388</v>
      </c>
      <c r="C10" s="282"/>
      <c r="D10" s="282"/>
      <c r="E10" s="282"/>
    </row>
    <row r="11" spans="2:5" s="3" customFormat="1" ht="16.5" x14ac:dyDescent="0.3">
      <c r="B11" s="283"/>
      <c r="C11" s="283"/>
      <c r="D11" s="283"/>
      <c r="E11" s="283"/>
    </row>
    <row r="12" spans="2:5" s="3" customFormat="1" ht="16.5" x14ac:dyDescent="0.3">
      <c r="B12" s="2"/>
      <c r="C12" s="2"/>
      <c r="D12" s="117"/>
      <c r="E12" s="2"/>
    </row>
    <row r="13" spans="2:5" ht="198" x14ac:dyDescent="0.3">
      <c r="B13" s="2"/>
      <c r="C13" s="2"/>
      <c r="D13" s="117" t="s">
        <v>1805</v>
      </c>
      <c r="E13" s="2"/>
    </row>
    <row r="14" spans="2:5" ht="33" x14ac:dyDescent="0.3">
      <c r="B14" s="2"/>
      <c r="C14" s="2"/>
      <c r="D14" s="140" t="s">
        <v>1653</v>
      </c>
      <c r="E14" s="2"/>
    </row>
    <row r="15" spans="2:5" ht="16.5" x14ac:dyDescent="0.3">
      <c r="B15" s="2"/>
      <c r="C15" s="2"/>
      <c r="D15" s="2"/>
      <c r="E15" s="2"/>
    </row>
    <row r="16" spans="2:5" ht="66" x14ac:dyDescent="0.3">
      <c r="B16" s="2"/>
      <c r="C16" s="2"/>
      <c r="D16" s="117" t="s">
        <v>1810</v>
      </c>
      <c r="E16" s="2"/>
    </row>
    <row r="17" spans="2:5" ht="16.5" x14ac:dyDescent="0.3">
      <c r="B17" s="2"/>
      <c r="C17" s="2"/>
      <c r="D17" s="2"/>
      <c r="E17" s="2"/>
    </row>
    <row r="18" spans="2:5" ht="16.5" x14ac:dyDescent="0.3">
      <c r="B18" s="2"/>
      <c r="C18" s="2"/>
      <c r="D18" s="2"/>
      <c r="E18" s="2"/>
    </row>
    <row r="19" spans="2:5" ht="16.5" x14ac:dyDescent="0.3">
      <c r="B19" s="2"/>
      <c r="C19" s="2"/>
      <c r="D19" s="2"/>
      <c r="E19" s="2"/>
    </row>
  </sheetData>
  <sheetProtection password="CA59" sheet="1" objects="1" scenarios="1"/>
  <mergeCells count="2">
    <mergeCell ref="B10:E10"/>
    <mergeCell ref="B11:E11"/>
  </mergeCells>
  <phoneticPr fontId="3"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20" r:id="rId4" name="Button 8">
              <controlPr defaultSize="0" print="0" autoFill="0" autoPict="0" macro="[0]!_rpt1">
                <anchor moveWithCells="1" sizeWithCells="1">
                  <from>
                    <xdr:col>3</xdr:col>
                    <xdr:colOff>790575</xdr:colOff>
                    <xdr:row>16</xdr:row>
                    <xdr:rowOff>57150</xdr:rowOff>
                  </from>
                  <to>
                    <xdr:col>3</xdr:col>
                    <xdr:colOff>3057525</xdr:colOff>
                    <xdr:row>17</xdr:row>
                    <xdr:rowOff>114300</xdr:rowOff>
                  </to>
                </anchor>
              </controlPr>
            </control>
          </mc:Choice>
        </mc:AlternateContent>
        <mc:AlternateContent xmlns:mc="http://schemas.openxmlformats.org/markup-compatibility/2006">
          <mc:Choice Requires="x14">
            <control shapeId="64521" r:id="rId5" name="Button 9">
              <controlPr defaultSize="0" print="0" autoFill="0" autoPict="0" macro="[0]!_rpt2">
                <anchor moveWithCells="1" sizeWithCells="1">
                  <from>
                    <xdr:col>3</xdr:col>
                    <xdr:colOff>3133725</xdr:colOff>
                    <xdr:row>16</xdr:row>
                    <xdr:rowOff>57150</xdr:rowOff>
                  </from>
                  <to>
                    <xdr:col>3</xdr:col>
                    <xdr:colOff>5400675</xdr:colOff>
                    <xdr:row>17</xdr:row>
                    <xdr:rowOff>114300</xdr:rowOff>
                  </to>
                </anchor>
              </controlPr>
            </control>
          </mc:Choice>
        </mc:AlternateContent>
        <mc:AlternateContent xmlns:mc="http://schemas.openxmlformats.org/markup-compatibility/2006">
          <mc:Choice Requires="x14">
            <control shapeId="64522" r:id="rId6" name="Button 10">
              <controlPr defaultSize="0" print="0" autoFill="0" autoPict="0" macro="[0]!Reports.rpt3">
                <anchor moveWithCells="1" sizeWithCells="1">
                  <from>
                    <xdr:col>3</xdr:col>
                    <xdr:colOff>5467350</xdr:colOff>
                    <xdr:row>16</xdr:row>
                    <xdr:rowOff>57150</xdr:rowOff>
                  </from>
                  <to>
                    <xdr:col>3</xdr:col>
                    <xdr:colOff>7734300</xdr:colOff>
                    <xdr:row>17</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_BData"/>
  <dimension ref="B2:U211"/>
  <sheetViews>
    <sheetView showGridLines="0" tabSelected="1" topLeftCell="A17" zoomScaleNormal="100" workbookViewId="0">
      <selection activeCell="E41" sqref="E41"/>
    </sheetView>
  </sheetViews>
  <sheetFormatPr defaultRowHeight="15" x14ac:dyDescent="0.25"/>
  <cols>
    <col min="1" max="1" width="2.7109375" style="69" customWidth="1"/>
    <col min="2" max="3" width="9.140625" style="69"/>
    <col min="4" max="4" width="17.28515625" style="69" customWidth="1"/>
    <col min="5" max="5" width="102.28515625" style="69" customWidth="1"/>
    <col min="6" max="6" width="18.140625" style="69" customWidth="1"/>
    <col min="7" max="7" width="18.5703125" style="69" customWidth="1"/>
    <col min="8" max="8" width="5.140625" style="69" customWidth="1"/>
    <col min="9" max="9" width="9.140625" style="69"/>
    <col min="10" max="10" width="3.7109375" style="69" customWidth="1"/>
    <col min="11" max="11" width="9.140625" style="69"/>
    <col min="12" max="12" width="12.28515625" style="29" customWidth="1"/>
    <col min="13" max="13" width="15.42578125" style="29" hidden="1" customWidth="1"/>
    <col min="14" max="18" width="0" style="29" hidden="1" customWidth="1"/>
    <col min="19" max="20" width="9.140625" style="29" hidden="1" customWidth="1"/>
    <col min="21" max="21" width="0" style="29" hidden="1" customWidth="1"/>
    <col min="22" max="16384" width="9.140625" style="69"/>
  </cols>
  <sheetData>
    <row r="2" spans="2:21" x14ac:dyDescent="0.25">
      <c r="B2" s="79"/>
      <c r="C2" s="80"/>
      <c r="D2" s="80"/>
      <c r="E2" s="80"/>
      <c r="F2" s="80"/>
      <c r="G2" s="80"/>
      <c r="H2" s="80"/>
      <c r="I2" s="80"/>
      <c r="J2" s="81"/>
    </row>
    <row r="3" spans="2:21" x14ac:dyDescent="0.25">
      <c r="B3" s="82"/>
      <c r="C3" s="83"/>
      <c r="D3" s="83"/>
      <c r="E3" s="83"/>
      <c r="F3" s="83"/>
      <c r="G3" s="83"/>
      <c r="H3" s="83"/>
      <c r="I3" s="83"/>
      <c r="J3" s="84"/>
    </row>
    <row r="4" spans="2:21" x14ac:dyDescent="0.25">
      <c r="B4" s="82"/>
      <c r="C4" s="83"/>
      <c r="D4" s="83"/>
      <c r="E4" s="83"/>
      <c r="F4" s="83"/>
      <c r="G4" s="83"/>
      <c r="H4" s="83"/>
      <c r="I4" s="83"/>
      <c r="J4" s="84"/>
    </row>
    <row r="5" spans="2:21" x14ac:dyDescent="0.25">
      <c r="B5" s="82"/>
      <c r="C5" s="83"/>
      <c r="D5" s="83"/>
      <c r="E5" s="83"/>
      <c r="F5" s="83"/>
      <c r="G5" s="83"/>
      <c r="H5" s="83"/>
      <c r="I5" s="83"/>
      <c r="J5" s="84"/>
    </row>
    <row r="6" spans="2:21" x14ac:dyDescent="0.25">
      <c r="B6" s="82"/>
      <c r="C6" s="83"/>
      <c r="D6" s="83"/>
      <c r="E6" s="83"/>
      <c r="F6" s="83"/>
      <c r="G6" s="83"/>
      <c r="H6" s="83"/>
      <c r="I6" s="83"/>
      <c r="J6" s="84"/>
    </row>
    <row r="7" spans="2:21" x14ac:dyDescent="0.25">
      <c r="B7" s="82"/>
      <c r="C7" s="83"/>
      <c r="D7" s="83"/>
      <c r="E7" s="83"/>
      <c r="F7" s="83"/>
      <c r="G7" s="83"/>
      <c r="H7" s="83"/>
      <c r="I7" s="83"/>
      <c r="J7" s="84"/>
    </row>
    <row r="8" spans="2:21" hidden="1" x14ac:dyDescent="0.25">
      <c r="B8" s="82"/>
      <c r="C8" s="83"/>
      <c r="D8" s="83"/>
      <c r="E8" s="83"/>
      <c r="F8" s="83"/>
      <c r="G8" s="83"/>
      <c r="H8" s="83"/>
      <c r="I8" s="83"/>
      <c r="J8" s="84"/>
    </row>
    <row r="9" spans="2:21" hidden="1" x14ac:dyDescent="0.25">
      <c r="B9" s="82"/>
      <c r="C9" s="83"/>
      <c r="D9" s="83"/>
      <c r="E9" s="83"/>
      <c r="F9" s="83"/>
      <c r="G9" s="83"/>
      <c r="H9" s="83"/>
      <c r="I9" s="83"/>
      <c r="J9" s="84"/>
    </row>
    <row r="10" spans="2:21" s="73" customFormat="1" ht="20.25" x14ac:dyDescent="0.3">
      <c r="B10" s="284" t="s">
        <v>1336</v>
      </c>
      <c r="C10" s="285"/>
      <c r="D10" s="285"/>
      <c r="E10" s="285"/>
      <c r="F10" s="285"/>
      <c r="G10" s="285"/>
      <c r="H10" s="285"/>
      <c r="I10" s="285"/>
      <c r="J10" s="286"/>
      <c r="L10" s="29"/>
      <c r="M10" s="29"/>
      <c r="N10" s="29"/>
      <c r="O10" s="29"/>
      <c r="P10" s="29"/>
      <c r="Q10" s="29"/>
      <c r="R10" s="29"/>
      <c r="S10" s="29"/>
      <c r="T10" s="29"/>
      <c r="U10" s="29"/>
    </row>
    <row r="11" spans="2:21" s="73" customFormat="1" ht="16.5" x14ac:dyDescent="0.3">
      <c r="B11" s="85"/>
      <c r="C11" s="86"/>
      <c r="D11" s="86"/>
      <c r="E11" s="86"/>
      <c r="F11" s="86"/>
      <c r="G11" s="86"/>
      <c r="H11" s="86"/>
      <c r="I11" s="86"/>
      <c r="J11" s="87"/>
      <c r="L11" s="29"/>
      <c r="M11" s="29"/>
      <c r="N11" s="29"/>
      <c r="O11" s="29"/>
      <c r="P11" s="29"/>
      <c r="Q11" s="29"/>
      <c r="R11" s="29"/>
      <c r="S11" s="29"/>
      <c r="T11" s="29"/>
      <c r="U11" s="29"/>
    </row>
    <row r="12" spans="2:21" s="73" customFormat="1" ht="51" customHeight="1" x14ac:dyDescent="0.3">
      <c r="B12" s="85"/>
      <c r="C12" s="86"/>
      <c r="D12" s="88" t="s">
        <v>1516</v>
      </c>
      <c r="E12" s="17" t="s">
        <v>953</v>
      </c>
      <c r="F12" s="86"/>
      <c r="G12" s="86"/>
      <c r="H12" s="86"/>
      <c r="I12" s="86"/>
      <c r="J12" s="87"/>
      <c r="L12" s="29"/>
      <c r="M12" s="29"/>
      <c r="N12" s="29"/>
      <c r="O12" s="29"/>
      <c r="P12" s="29"/>
      <c r="Q12" s="29"/>
      <c r="R12" s="29"/>
      <c r="S12" s="29"/>
      <c r="T12" s="29"/>
      <c r="U12" s="29"/>
    </row>
    <row r="13" spans="2:21" s="73" customFormat="1" ht="16.5" hidden="1" x14ac:dyDescent="0.3">
      <c r="B13" s="82"/>
      <c r="C13" s="83"/>
      <c r="D13" s="83"/>
      <c r="E13" s="83"/>
      <c r="F13" s="83"/>
      <c r="G13" s="83"/>
      <c r="H13" s="83"/>
      <c r="I13" s="83"/>
      <c r="J13" s="87"/>
      <c r="L13" s="29"/>
      <c r="M13" s="29"/>
      <c r="N13" s="29"/>
      <c r="O13" s="29"/>
      <c r="P13" s="29"/>
      <c r="Q13" s="29"/>
      <c r="R13" s="29"/>
      <c r="S13" s="29"/>
      <c r="T13" s="29"/>
      <c r="U13" s="29"/>
    </row>
    <row r="14" spans="2:21" s="73" customFormat="1" ht="16.5" hidden="1" x14ac:dyDescent="0.3">
      <c r="B14" s="82"/>
      <c r="C14" s="83"/>
      <c r="D14" s="83"/>
      <c r="E14" s="83"/>
      <c r="F14" s="83"/>
      <c r="G14" s="83"/>
      <c r="H14" s="83"/>
      <c r="I14" s="83"/>
      <c r="J14" s="87"/>
      <c r="L14" s="29"/>
      <c r="M14" s="29"/>
      <c r="N14" s="29"/>
      <c r="O14" s="29"/>
      <c r="P14" s="29"/>
      <c r="Q14" s="29"/>
      <c r="R14" s="29"/>
      <c r="S14" s="29"/>
      <c r="T14" s="29"/>
      <c r="U14" s="29"/>
    </row>
    <row r="15" spans="2:21" s="73" customFormat="1" ht="16.5" hidden="1" x14ac:dyDescent="0.3">
      <c r="B15" s="82"/>
      <c r="C15" s="83"/>
      <c r="D15" s="83"/>
      <c r="E15" s="83"/>
      <c r="F15" s="83"/>
      <c r="G15" s="83"/>
      <c r="H15" s="83"/>
      <c r="I15" s="83"/>
      <c r="J15" s="87"/>
      <c r="L15" s="29"/>
      <c r="M15" s="29"/>
      <c r="N15" s="29"/>
      <c r="O15" s="29"/>
      <c r="P15" s="29"/>
      <c r="Q15" s="29"/>
      <c r="R15" s="29"/>
      <c r="S15" s="29"/>
      <c r="T15" s="29"/>
      <c r="U15" s="29"/>
    </row>
    <row r="16" spans="2:21" s="73" customFormat="1" ht="16.5" hidden="1" x14ac:dyDescent="0.3">
      <c r="B16" s="82"/>
      <c r="C16" s="83"/>
      <c r="D16" s="83"/>
      <c r="E16" s="83"/>
      <c r="F16" s="83"/>
      <c r="G16" s="83"/>
      <c r="H16" s="83"/>
      <c r="I16" s="83"/>
      <c r="J16" s="87"/>
      <c r="L16" s="29"/>
      <c r="M16" s="29"/>
      <c r="N16" s="29"/>
      <c r="O16" s="29"/>
      <c r="P16" s="29"/>
      <c r="Q16" s="29"/>
      <c r="R16" s="29"/>
      <c r="S16" s="29"/>
      <c r="T16" s="29"/>
      <c r="U16" s="29"/>
    </row>
    <row r="17" spans="2:21" s="73" customFormat="1" ht="16.5" x14ac:dyDescent="0.3">
      <c r="B17" s="85"/>
      <c r="C17" s="86"/>
      <c r="D17" s="86"/>
      <c r="E17" s="86"/>
      <c r="F17" s="86"/>
      <c r="G17" s="86"/>
      <c r="H17" s="86"/>
      <c r="I17" s="86"/>
      <c r="J17" s="87"/>
      <c r="L17" s="29"/>
      <c r="M17" s="29"/>
      <c r="N17" s="29"/>
      <c r="O17" s="29"/>
      <c r="P17" s="29"/>
      <c r="Q17" s="29"/>
      <c r="R17" s="29"/>
      <c r="S17" s="29"/>
      <c r="T17" s="29"/>
      <c r="U17" s="29"/>
    </row>
    <row r="18" spans="2:21" s="73" customFormat="1" ht="178.5" customHeight="1" x14ac:dyDescent="0.3">
      <c r="B18" s="85"/>
      <c r="C18" s="86"/>
      <c r="D18" s="88" t="s">
        <v>1515</v>
      </c>
      <c r="E18" s="17" t="s">
        <v>940</v>
      </c>
      <c r="F18" s="86"/>
      <c r="G18" s="86"/>
      <c r="H18" s="86"/>
      <c r="I18" s="86"/>
      <c r="J18" s="87"/>
      <c r="L18" s="29"/>
      <c r="M18" s="29"/>
      <c r="N18" s="29"/>
      <c r="O18" s="29"/>
      <c r="P18" s="29"/>
      <c r="Q18" s="29"/>
      <c r="R18" s="29"/>
      <c r="S18" s="29"/>
      <c r="T18" s="29"/>
      <c r="U18" s="29"/>
    </row>
    <row r="19" spans="2:21" s="73" customFormat="1" ht="16.5" x14ac:dyDescent="0.3">
      <c r="B19" s="85"/>
      <c r="C19" s="86"/>
      <c r="D19" s="86"/>
      <c r="E19" s="86"/>
      <c r="F19" s="86"/>
      <c r="G19" s="86"/>
      <c r="H19" s="86"/>
      <c r="I19" s="86"/>
      <c r="J19" s="87"/>
      <c r="L19" s="29"/>
      <c r="M19" s="29" t="s">
        <v>1265</v>
      </c>
      <c r="N19" s="29" t="s">
        <v>1520</v>
      </c>
      <c r="O19" s="29"/>
      <c r="P19" s="29" t="s">
        <v>1248</v>
      </c>
      <c r="Q19" s="29" t="s">
        <v>1409</v>
      </c>
      <c r="R19" s="29" t="s">
        <v>1249</v>
      </c>
      <c r="S19" s="29" t="s">
        <v>1272</v>
      </c>
      <c r="T19" s="29" t="s">
        <v>1618</v>
      </c>
      <c r="U19" s="29" t="s">
        <v>1619</v>
      </c>
    </row>
    <row r="20" spans="2:21" s="73" customFormat="1" ht="16.5" x14ac:dyDescent="0.3">
      <c r="B20" s="85"/>
      <c r="C20" s="86"/>
      <c r="D20" s="89" t="s">
        <v>1517</v>
      </c>
      <c r="E20" s="18">
        <v>3306</v>
      </c>
      <c r="F20" s="86"/>
      <c r="G20" s="86"/>
      <c r="H20" s="86"/>
      <c r="I20" s="86"/>
      <c r="J20" s="87"/>
      <c r="L20" s="29"/>
      <c r="M20" s="90" t="s">
        <v>780</v>
      </c>
      <c r="N20" s="29" t="s">
        <v>1426</v>
      </c>
      <c r="O20" s="29" t="s">
        <v>1512</v>
      </c>
      <c r="P20" s="29" t="s">
        <v>1504</v>
      </c>
      <c r="Q20" s="29">
        <v>1</v>
      </c>
      <c r="R20" s="29">
        <v>1</v>
      </c>
      <c r="S20" s="29" t="s">
        <v>1288</v>
      </c>
      <c r="T20" s="29" t="s">
        <v>1593</v>
      </c>
      <c r="U20" s="29" t="s">
        <v>1620</v>
      </c>
    </row>
    <row r="21" spans="2:21" s="73" customFormat="1" ht="16.5" x14ac:dyDescent="0.3">
      <c r="B21" s="85"/>
      <c r="C21" s="91"/>
      <c r="D21" s="88" t="s">
        <v>1518</v>
      </c>
      <c r="E21" s="17" t="s">
        <v>85</v>
      </c>
      <c r="F21" s="86"/>
      <c r="G21" s="86"/>
      <c r="H21" s="86"/>
      <c r="I21" s="86"/>
      <c r="J21" s="87"/>
      <c r="L21" s="29"/>
      <c r="M21" s="90" t="s">
        <v>1547</v>
      </c>
      <c r="N21" s="29" t="s">
        <v>1247</v>
      </c>
      <c r="O21" s="29" t="s">
        <v>1513</v>
      </c>
      <c r="P21" s="29" t="s">
        <v>1505</v>
      </c>
      <c r="Q21" s="29">
        <v>2</v>
      </c>
      <c r="R21" s="29">
        <v>2</v>
      </c>
      <c r="S21" s="29" t="s">
        <v>1285</v>
      </c>
      <c r="T21" s="29" t="s">
        <v>1594</v>
      </c>
      <c r="U21" s="29" t="s">
        <v>1621</v>
      </c>
    </row>
    <row r="22" spans="2:21" s="73" customFormat="1" ht="16.5" x14ac:dyDescent="0.3">
      <c r="B22" s="85"/>
      <c r="C22" s="91"/>
      <c r="D22" s="88" t="s">
        <v>1519</v>
      </c>
      <c r="E22" s="17" t="s">
        <v>86</v>
      </c>
      <c r="F22" s="86"/>
      <c r="G22" s="86"/>
      <c r="H22" s="86"/>
      <c r="I22" s="86"/>
      <c r="J22" s="87"/>
      <c r="L22" s="29"/>
      <c r="M22" s="90" t="s">
        <v>1353</v>
      </c>
      <c r="N22" s="29" t="s">
        <v>389</v>
      </c>
      <c r="O22" s="29"/>
      <c r="P22" s="29" t="s">
        <v>1405</v>
      </c>
      <c r="Q22" s="29">
        <v>3</v>
      </c>
      <c r="R22" s="29">
        <v>3</v>
      </c>
      <c r="S22" s="29" t="s">
        <v>1287</v>
      </c>
      <c r="T22" s="29" t="s">
        <v>1595</v>
      </c>
      <c r="U22" s="29" t="s">
        <v>1622</v>
      </c>
    </row>
    <row r="23" spans="2:21" s="73" customFormat="1" ht="16.5" x14ac:dyDescent="0.3">
      <c r="B23" s="85"/>
      <c r="C23" s="91"/>
      <c r="D23" s="92" t="s">
        <v>1520</v>
      </c>
      <c r="E23" s="19" t="s">
        <v>1247</v>
      </c>
      <c r="F23" s="86"/>
      <c r="G23" s="86"/>
      <c r="H23" s="86"/>
      <c r="I23" s="86"/>
      <c r="J23" s="87"/>
      <c r="L23" s="29"/>
      <c r="M23" s="90" t="s">
        <v>781</v>
      </c>
      <c r="N23" s="29"/>
      <c r="O23" s="29"/>
      <c r="P23" s="29" t="s">
        <v>1506</v>
      </c>
      <c r="Q23" s="29">
        <v>4</v>
      </c>
      <c r="R23" s="29">
        <v>4</v>
      </c>
      <c r="S23" s="29" t="s">
        <v>1286</v>
      </c>
      <c r="T23" s="29" t="s">
        <v>1596</v>
      </c>
      <c r="U23" s="29" t="s">
        <v>1623</v>
      </c>
    </row>
    <row r="24" spans="2:21" s="73" customFormat="1" ht="16.5" x14ac:dyDescent="0.3">
      <c r="B24" s="85"/>
      <c r="C24" s="86"/>
      <c r="D24" s="88" t="s">
        <v>1514</v>
      </c>
      <c r="E24" s="4" t="s">
        <v>84</v>
      </c>
      <c r="F24" s="86"/>
      <c r="G24" s="86"/>
      <c r="H24" s="86"/>
      <c r="I24" s="86"/>
      <c r="J24" s="87"/>
      <c r="L24" s="29"/>
      <c r="M24" s="90" t="s">
        <v>782</v>
      </c>
      <c r="N24" s="29"/>
      <c r="O24" s="29"/>
      <c r="P24" s="29" t="s">
        <v>1406</v>
      </c>
      <c r="Q24" s="29">
        <v>5</v>
      </c>
      <c r="R24" s="29">
        <v>5</v>
      </c>
      <c r="S24" s="29" t="s">
        <v>1214</v>
      </c>
      <c r="T24" s="29" t="s">
        <v>1597</v>
      </c>
      <c r="U24" s="29" t="s">
        <v>1624</v>
      </c>
    </row>
    <row r="25" spans="2:21" s="73" customFormat="1" ht="16.5" x14ac:dyDescent="0.3">
      <c r="B25" s="85"/>
      <c r="C25" s="86"/>
      <c r="D25" s="91"/>
      <c r="E25" s="4"/>
      <c r="F25" s="86"/>
      <c r="G25" s="86"/>
      <c r="H25" s="86"/>
      <c r="I25" s="86"/>
      <c r="J25" s="87"/>
      <c r="L25" s="29"/>
      <c r="M25" s="90" t="s">
        <v>783</v>
      </c>
      <c r="N25" s="29"/>
      <c r="O25" s="29"/>
      <c r="P25" s="29" t="s">
        <v>1407</v>
      </c>
      <c r="Q25" s="29">
        <v>6</v>
      </c>
      <c r="R25" s="29">
        <v>6</v>
      </c>
      <c r="S25" s="29"/>
      <c r="T25" s="29" t="s">
        <v>1598</v>
      </c>
      <c r="U25" s="29" t="s">
        <v>1625</v>
      </c>
    </row>
    <row r="26" spans="2:21" s="73" customFormat="1" ht="16.5" x14ac:dyDescent="0.3">
      <c r="B26" s="85"/>
      <c r="C26" s="86"/>
      <c r="D26" s="91"/>
      <c r="E26" s="4"/>
      <c r="F26" s="86"/>
      <c r="G26" s="86"/>
      <c r="H26" s="86"/>
      <c r="I26" s="86"/>
      <c r="J26" s="87"/>
      <c r="L26" s="29"/>
      <c r="M26" s="90" t="s">
        <v>1354</v>
      </c>
      <c r="N26" s="29"/>
      <c r="O26" s="29"/>
      <c r="P26" s="29" t="s">
        <v>1507</v>
      </c>
      <c r="Q26" s="29"/>
      <c r="R26" s="29"/>
      <c r="S26" s="29"/>
      <c r="T26" s="29" t="s">
        <v>1599</v>
      </c>
      <c r="U26" s="29" t="s">
        <v>1626</v>
      </c>
    </row>
    <row r="27" spans="2:21" s="73" customFormat="1" ht="16.5" x14ac:dyDescent="0.3">
      <c r="B27" s="85"/>
      <c r="C27" s="86"/>
      <c r="D27" s="91"/>
      <c r="E27" s="4"/>
      <c r="F27" s="86"/>
      <c r="G27" s="86"/>
      <c r="H27" s="86"/>
      <c r="I27" s="86"/>
      <c r="J27" s="87"/>
      <c r="L27" s="29"/>
      <c r="M27" s="90" t="s">
        <v>1355</v>
      </c>
      <c r="N27" s="29"/>
      <c r="O27" s="29"/>
      <c r="P27" s="29" t="s">
        <v>1408</v>
      </c>
      <c r="Q27" s="29"/>
      <c r="R27" s="29"/>
      <c r="S27" s="29"/>
      <c r="T27" s="29" t="s">
        <v>1600</v>
      </c>
      <c r="U27" s="29" t="s">
        <v>1627</v>
      </c>
    </row>
    <row r="28" spans="2:21" s="73" customFormat="1" ht="16.5" x14ac:dyDescent="0.3">
      <c r="B28" s="85"/>
      <c r="C28" s="86"/>
      <c r="D28" s="86"/>
      <c r="E28" s="4"/>
      <c r="F28" s="86"/>
      <c r="G28" s="86"/>
      <c r="H28" s="86"/>
      <c r="I28" s="86"/>
      <c r="J28" s="87"/>
      <c r="L28" s="29"/>
      <c r="M28" s="90" t="s">
        <v>1521</v>
      </c>
      <c r="N28" s="29"/>
      <c r="O28" s="29"/>
      <c r="Q28" s="29"/>
      <c r="R28" s="29"/>
      <c r="S28" s="29"/>
      <c r="T28" s="29" t="s">
        <v>1601</v>
      </c>
      <c r="U28" s="29" t="s">
        <v>1628</v>
      </c>
    </row>
    <row r="29" spans="2:21" s="73" customFormat="1" ht="16.5" x14ac:dyDescent="0.3">
      <c r="B29" s="85"/>
      <c r="C29" s="86"/>
      <c r="D29" s="88"/>
      <c r="E29" s="86"/>
      <c r="F29" s="86"/>
      <c r="G29" s="86"/>
      <c r="H29" s="86"/>
      <c r="I29" s="86"/>
      <c r="J29" s="87"/>
      <c r="L29" s="29"/>
      <c r="M29" s="90" t="s">
        <v>1522</v>
      </c>
      <c r="N29" s="29"/>
      <c r="O29" s="29"/>
      <c r="Q29" s="29"/>
      <c r="R29" s="29"/>
      <c r="S29" s="29"/>
      <c r="T29" s="29" t="s">
        <v>1602</v>
      </c>
      <c r="U29" s="29" t="s">
        <v>1629</v>
      </c>
    </row>
    <row r="30" spans="2:21" s="73" customFormat="1" ht="16.5" x14ac:dyDescent="0.3">
      <c r="B30" s="85"/>
      <c r="C30" s="86"/>
      <c r="D30" s="93" t="s">
        <v>1248</v>
      </c>
      <c r="E30" s="20" t="s">
        <v>1504</v>
      </c>
      <c r="F30" s="86"/>
      <c r="G30" s="86"/>
      <c r="H30" s="86"/>
      <c r="I30" s="86"/>
      <c r="J30" s="87"/>
      <c r="L30" s="29"/>
      <c r="M30" s="90" t="s">
        <v>784</v>
      </c>
      <c r="N30" s="29"/>
      <c r="O30" s="29"/>
      <c r="Q30" s="29"/>
      <c r="R30" s="29"/>
      <c r="S30" s="29"/>
      <c r="T30" s="29" t="s">
        <v>1603</v>
      </c>
      <c r="U30" s="29" t="s">
        <v>1630</v>
      </c>
    </row>
    <row r="31" spans="2:21" s="73" customFormat="1" ht="16.5" x14ac:dyDescent="0.3">
      <c r="B31" s="85"/>
      <c r="C31" s="86"/>
      <c r="D31" s="93" t="s">
        <v>1618</v>
      </c>
      <c r="E31" s="20" t="s">
        <v>1596</v>
      </c>
      <c r="F31" s="86"/>
      <c r="G31" s="86"/>
      <c r="H31" s="86"/>
      <c r="I31" s="86"/>
      <c r="J31" s="87"/>
      <c r="L31" s="29"/>
      <c r="M31" s="90" t="s">
        <v>785</v>
      </c>
      <c r="N31" s="29"/>
      <c r="O31" s="29"/>
      <c r="Q31" s="29"/>
      <c r="R31" s="29"/>
      <c r="S31" s="29"/>
      <c r="T31" s="29" t="s">
        <v>1604</v>
      </c>
      <c r="U31" s="29" t="s">
        <v>1631</v>
      </c>
    </row>
    <row r="32" spans="2:21" s="73" customFormat="1" ht="16.5" x14ac:dyDescent="0.3">
      <c r="B32" s="85"/>
      <c r="C32" s="86"/>
      <c r="D32" s="93" t="s">
        <v>1654</v>
      </c>
      <c r="E32" s="20" t="s">
        <v>1623</v>
      </c>
      <c r="F32" s="86"/>
      <c r="G32" s="86"/>
      <c r="H32" s="86"/>
      <c r="I32" s="86"/>
      <c r="J32" s="87"/>
      <c r="L32" s="29"/>
      <c r="M32" s="90" t="s">
        <v>786</v>
      </c>
      <c r="N32" s="29"/>
      <c r="O32" s="29"/>
      <c r="Q32" s="29"/>
      <c r="R32" s="29"/>
      <c r="S32" s="29"/>
      <c r="T32" s="29" t="s">
        <v>1605</v>
      </c>
      <c r="U32" s="29" t="s">
        <v>1632</v>
      </c>
    </row>
    <row r="33" spans="2:21" s="73" customFormat="1" ht="16.5" x14ac:dyDescent="0.3">
      <c r="B33" s="85"/>
      <c r="C33" s="86"/>
      <c r="D33" s="86"/>
      <c r="E33" s="86"/>
      <c r="F33" s="86"/>
      <c r="G33" s="86"/>
      <c r="H33" s="86"/>
      <c r="I33" s="86"/>
      <c r="J33" s="87"/>
      <c r="L33" s="29"/>
      <c r="M33" s="90" t="s">
        <v>1356</v>
      </c>
      <c r="N33" s="29"/>
      <c r="O33" s="29"/>
      <c r="Q33" s="29"/>
      <c r="R33" s="29"/>
      <c r="S33" s="29"/>
      <c r="T33" s="29" t="s">
        <v>1617</v>
      </c>
      <c r="U33" s="29" t="s">
        <v>1633</v>
      </c>
    </row>
    <row r="34" spans="2:21" s="73" customFormat="1" ht="16.5" x14ac:dyDescent="0.3">
      <c r="B34" s="85"/>
      <c r="C34" s="86"/>
      <c r="D34" s="94"/>
      <c r="E34" s="141" t="s">
        <v>1268</v>
      </c>
      <c r="F34" s="86"/>
      <c r="G34" s="86"/>
      <c r="H34" s="86"/>
      <c r="I34" s="86"/>
      <c r="J34" s="87"/>
      <c r="L34" s="29"/>
      <c r="M34" s="90" t="s">
        <v>787</v>
      </c>
      <c r="N34" s="29"/>
      <c r="O34" s="29"/>
      <c r="Q34" s="29"/>
      <c r="R34" s="29"/>
      <c r="S34" s="29"/>
      <c r="T34" t="s">
        <v>1061</v>
      </c>
      <c r="U34" s="29" t="s">
        <v>1634</v>
      </c>
    </row>
    <row r="35" spans="2:21" s="73" customFormat="1" ht="16.5" x14ac:dyDescent="0.3">
      <c r="B35" s="85"/>
      <c r="C35" s="86"/>
      <c r="D35" s="94"/>
      <c r="E35" s="89" t="s">
        <v>918</v>
      </c>
      <c r="F35" s="27">
        <v>39342</v>
      </c>
      <c r="G35" s="86"/>
      <c r="H35" s="86"/>
      <c r="I35" s="86"/>
      <c r="J35" s="87"/>
      <c r="L35" s="29"/>
      <c r="M35" s="90" t="s">
        <v>1357</v>
      </c>
      <c r="N35" s="29"/>
      <c r="O35" s="29"/>
      <c r="Q35" s="29"/>
      <c r="R35" s="29"/>
      <c r="S35" s="29"/>
      <c r="T35" t="s">
        <v>1060</v>
      </c>
      <c r="U35" s="29"/>
    </row>
    <row r="36" spans="2:21" s="73" customFormat="1" ht="16.5" x14ac:dyDescent="0.3">
      <c r="B36" s="85"/>
      <c r="C36" s="86"/>
      <c r="D36" s="94"/>
      <c r="E36" s="89" t="s">
        <v>390</v>
      </c>
      <c r="F36" s="27">
        <v>39554</v>
      </c>
      <c r="G36" s="86"/>
      <c r="H36" s="86"/>
      <c r="I36" s="86"/>
      <c r="J36" s="87"/>
      <c r="L36" s="29"/>
      <c r="M36" s="90" t="s">
        <v>1217</v>
      </c>
      <c r="N36" s="29"/>
      <c r="O36" s="29"/>
      <c r="Q36" s="29"/>
      <c r="R36" s="29"/>
      <c r="S36" s="29"/>
      <c r="T36" t="s">
        <v>1062</v>
      </c>
      <c r="U36" s="29"/>
    </row>
    <row r="37" spans="2:21" s="73" customFormat="1" ht="16.5" x14ac:dyDescent="0.3">
      <c r="B37" s="85"/>
      <c r="C37" s="86"/>
      <c r="D37" s="94"/>
      <c r="E37" s="89" t="s">
        <v>919</v>
      </c>
      <c r="F37" s="27">
        <v>39791</v>
      </c>
      <c r="G37" s="86"/>
      <c r="H37" s="86"/>
      <c r="I37" s="86"/>
      <c r="J37" s="87"/>
      <c r="L37" s="29"/>
      <c r="M37" s="90" t="s">
        <v>1358</v>
      </c>
      <c r="N37" s="29"/>
      <c r="O37" s="29"/>
      <c r="Q37" s="29"/>
      <c r="R37" s="29"/>
      <c r="S37" s="29"/>
      <c r="T37" s="29" t="s">
        <v>1606</v>
      </c>
      <c r="U37" s="29"/>
    </row>
    <row r="38" spans="2:21" s="73" customFormat="1" ht="16.5" x14ac:dyDescent="0.3">
      <c r="B38" s="85"/>
      <c r="C38" s="86"/>
      <c r="D38" s="94"/>
      <c r="E38" s="89" t="s">
        <v>868</v>
      </c>
      <c r="F38" s="27">
        <v>39862</v>
      </c>
      <c r="G38" s="86"/>
      <c r="H38" s="86"/>
      <c r="I38" s="86"/>
      <c r="J38" s="87"/>
      <c r="L38" s="29"/>
      <c r="M38" s="90" t="s">
        <v>788</v>
      </c>
      <c r="N38" s="29"/>
      <c r="O38" s="29"/>
      <c r="Q38" s="29"/>
      <c r="R38" s="29"/>
      <c r="S38" s="29"/>
      <c r="T38" s="29" t="s">
        <v>1607</v>
      </c>
      <c r="U38" s="29"/>
    </row>
    <row r="39" spans="2:21" s="73" customFormat="1" ht="16.5" x14ac:dyDescent="0.3">
      <c r="B39" s="85"/>
      <c r="C39" s="86"/>
      <c r="D39" s="94"/>
      <c r="E39" s="89" t="s">
        <v>920</v>
      </c>
      <c r="F39" s="27">
        <v>41090</v>
      </c>
      <c r="G39" s="86"/>
      <c r="H39" s="86"/>
      <c r="I39" s="86"/>
      <c r="J39" s="87"/>
      <c r="L39" s="29"/>
      <c r="M39" s="90" t="s">
        <v>1359</v>
      </c>
      <c r="N39" s="29"/>
      <c r="O39" s="29"/>
      <c r="Q39" s="29"/>
      <c r="R39" s="29"/>
      <c r="S39" s="29"/>
      <c r="T39" s="29" t="s">
        <v>1608</v>
      </c>
      <c r="U39" s="29"/>
    </row>
    <row r="40" spans="2:21" s="73" customFormat="1" ht="16.5" x14ac:dyDescent="0.3">
      <c r="B40" s="85"/>
      <c r="C40" s="86"/>
      <c r="D40" s="94"/>
      <c r="E40" s="89" t="s">
        <v>870</v>
      </c>
      <c r="F40" s="27">
        <v>41228</v>
      </c>
      <c r="G40" s="86"/>
      <c r="H40" s="86"/>
      <c r="I40" s="86"/>
      <c r="J40" s="87"/>
      <c r="L40" s="29"/>
      <c r="M40" s="90" t="s">
        <v>789</v>
      </c>
      <c r="N40" s="29"/>
      <c r="O40" s="29"/>
      <c r="Q40" s="29"/>
      <c r="R40" s="29"/>
      <c r="S40" s="29"/>
      <c r="T40" s="29" t="s">
        <v>1609</v>
      </c>
      <c r="U40" s="29"/>
    </row>
    <row r="41" spans="2:21" s="73" customFormat="1" ht="16.5" x14ac:dyDescent="0.3">
      <c r="B41" s="85"/>
      <c r="C41" s="86"/>
      <c r="D41" s="94"/>
      <c r="E41" s="89" t="s">
        <v>921</v>
      </c>
      <c r="F41" s="27">
        <v>40057</v>
      </c>
      <c r="G41" s="86"/>
      <c r="H41" s="86"/>
      <c r="I41" s="86"/>
      <c r="J41" s="87"/>
      <c r="L41" s="29"/>
      <c r="M41" s="90" t="s">
        <v>790</v>
      </c>
      <c r="N41" s="29"/>
      <c r="O41" s="29"/>
      <c r="Q41" s="29"/>
      <c r="R41" s="29"/>
      <c r="S41" s="29"/>
      <c r="T41" s="29" t="s">
        <v>1610</v>
      </c>
      <c r="U41" s="29"/>
    </row>
    <row r="42" spans="2:21" s="73" customFormat="1" ht="16.5" x14ac:dyDescent="0.3">
      <c r="B42" s="85"/>
      <c r="C42" s="86"/>
      <c r="D42" s="94"/>
      <c r="E42" s="89" t="s">
        <v>872</v>
      </c>
      <c r="F42" s="27"/>
      <c r="G42" s="86"/>
      <c r="H42" s="86"/>
      <c r="I42" s="86"/>
      <c r="J42" s="87"/>
      <c r="L42" s="29"/>
      <c r="M42" s="90" t="s">
        <v>1360</v>
      </c>
      <c r="N42" s="29"/>
      <c r="O42" s="29"/>
      <c r="Q42" s="29"/>
      <c r="R42" s="29"/>
      <c r="S42" s="29"/>
      <c r="T42" s="29" t="s">
        <v>1611</v>
      </c>
      <c r="U42" s="29"/>
    </row>
    <row r="43" spans="2:21" s="73" customFormat="1" ht="16.5" x14ac:dyDescent="0.3">
      <c r="B43" s="85"/>
      <c r="C43" s="86"/>
      <c r="D43" s="94"/>
      <c r="E43" s="89" t="s">
        <v>874</v>
      </c>
      <c r="F43" s="27">
        <v>41228</v>
      </c>
      <c r="G43" s="86"/>
      <c r="H43" s="86"/>
      <c r="I43" s="86"/>
      <c r="J43" s="87"/>
      <c r="L43" s="29"/>
      <c r="M43" s="90" t="s">
        <v>1361</v>
      </c>
      <c r="N43" s="29"/>
      <c r="O43" s="29"/>
      <c r="Q43" s="29"/>
      <c r="R43" s="29"/>
      <c r="S43" s="29"/>
      <c r="T43" s="29" t="s">
        <v>1612</v>
      </c>
      <c r="U43" s="29"/>
    </row>
    <row r="44" spans="2:21" s="73" customFormat="1" ht="16.5" x14ac:dyDescent="0.3">
      <c r="B44" s="85"/>
      <c r="C44" s="86"/>
      <c r="D44" s="94"/>
      <c r="E44" s="89" t="s">
        <v>873</v>
      </c>
      <c r="F44" s="27"/>
      <c r="G44" s="86"/>
      <c r="H44" s="86"/>
      <c r="I44" s="86"/>
      <c r="J44" s="87"/>
      <c r="L44" s="29"/>
      <c r="M44" s="90" t="s">
        <v>791</v>
      </c>
      <c r="N44" s="29"/>
      <c r="O44" s="29"/>
      <c r="Q44" s="29"/>
      <c r="R44" s="29"/>
      <c r="S44" s="29"/>
      <c r="T44" s="29" t="s">
        <v>1616</v>
      </c>
      <c r="U44" s="29"/>
    </row>
    <row r="45" spans="2:21" s="73" customFormat="1" ht="16.5" x14ac:dyDescent="0.3">
      <c r="B45" s="85"/>
      <c r="C45" s="86"/>
      <c r="D45" s="94"/>
      <c r="E45" s="89" t="s">
        <v>922</v>
      </c>
      <c r="F45" s="27">
        <v>41593</v>
      </c>
      <c r="G45" s="86"/>
      <c r="H45" s="86"/>
      <c r="I45" s="86"/>
      <c r="J45" s="87"/>
      <c r="L45" s="29"/>
      <c r="M45" s="90" t="s">
        <v>1362</v>
      </c>
      <c r="N45" s="29"/>
      <c r="O45" s="29"/>
      <c r="Q45" s="29"/>
      <c r="R45" s="29"/>
      <c r="S45" s="29"/>
      <c r="T45" s="29" t="s">
        <v>1530</v>
      </c>
      <c r="U45" s="29"/>
    </row>
    <row r="46" spans="2:21" s="73" customFormat="1" ht="16.5" x14ac:dyDescent="0.3">
      <c r="B46" s="85"/>
      <c r="C46" s="86"/>
      <c r="D46" s="95"/>
      <c r="E46" s="89" t="s">
        <v>1266</v>
      </c>
      <c r="F46" s="4" t="s">
        <v>1513</v>
      </c>
      <c r="G46" s="86"/>
      <c r="H46" s="86"/>
      <c r="I46" s="86"/>
      <c r="J46" s="87"/>
      <c r="L46" s="29"/>
      <c r="M46" s="90" t="s">
        <v>792</v>
      </c>
      <c r="N46" s="29"/>
      <c r="O46" s="29"/>
      <c r="P46" s="29"/>
      <c r="Q46" s="29"/>
      <c r="R46" s="29"/>
      <c r="S46" s="29"/>
      <c r="T46" s="29" t="s">
        <v>1613</v>
      </c>
      <c r="U46" s="29"/>
    </row>
    <row r="47" spans="2:21" s="73" customFormat="1" ht="16.5" x14ac:dyDescent="0.3">
      <c r="B47" s="85"/>
      <c r="C47" s="86"/>
      <c r="D47" s="94"/>
      <c r="E47" s="141" t="s">
        <v>1267</v>
      </c>
      <c r="F47" s="86"/>
      <c r="G47" s="86"/>
      <c r="H47" s="86"/>
      <c r="I47" s="86"/>
      <c r="J47" s="87"/>
      <c r="L47" s="29"/>
      <c r="M47" s="90" t="s">
        <v>793</v>
      </c>
      <c r="N47" s="29"/>
      <c r="O47" s="29"/>
      <c r="P47" s="29"/>
      <c r="Q47" s="29"/>
      <c r="R47" s="29"/>
      <c r="S47" s="29"/>
      <c r="T47" s="29" t="s">
        <v>1614</v>
      </c>
      <c r="U47" s="29"/>
    </row>
    <row r="48" spans="2:21" s="73" customFormat="1" ht="16.5" x14ac:dyDescent="0.3">
      <c r="B48" s="85"/>
      <c r="C48" s="86"/>
      <c r="D48" s="95"/>
      <c r="E48" s="89" t="s">
        <v>76</v>
      </c>
      <c r="F48" s="27">
        <v>40125</v>
      </c>
      <c r="G48" s="86"/>
      <c r="H48" s="86"/>
      <c r="I48" s="86"/>
      <c r="J48" s="87"/>
      <c r="L48" s="29"/>
      <c r="M48" s="90" t="s">
        <v>1363</v>
      </c>
      <c r="N48" s="29"/>
      <c r="O48" s="29"/>
      <c r="P48" s="29"/>
      <c r="Q48" s="29"/>
      <c r="R48" s="29"/>
      <c r="S48" s="29"/>
      <c r="T48" s="29" t="s">
        <v>1615</v>
      </c>
      <c r="U48" s="29"/>
    </row>
    <row r="49" spans="2:21" s="73" customFormat="1" ht="16.5" x14ac:dyDescent="0.3">
      <c r="B49" s="85"/>
      <c r="C49" s="86"/>
      <c r="D49" s="95"/>
      <c r="E49" s="89"/>
      <c r="F49" s="27">
        <v>40350</v>
      </c>
      <c r="G49" s="86"/>
      <c r="H49" s="86"/>
      <c r="I49" s="86"/>
      <c r="J49" s="87"/>
      <c r="L49" s="29"/>
      <c r="M49" s="90" t="s">
        <v>794</v>
      </c>
      <c r="N49" s="29"/>
      <c r="O49" s="29"/>
      <c r="P49" s="29"/>
      <c r="Q49" s="29"/>
      <c r="R49" s="29"/>
      <c r="S49" s="29"/>
      <c r="T49" s="29"/>
      <c r="U49" s="29"/>
    </row>
    <row r="50" spans="2:21" s="73" customFormat="1" ht="16.5" x14ac:dyDescent="0.3">
      <c r="B50" s="85"/>
      <c r="C50" s="86"/>
      <c r="D50" s="95"/>
      <c r="E50" s="89"/>
      <c r="F50" s="27"/>
      <c r="G50" s="86"/>
      <c r="H50" s="86"/>
      <c r="I50" s="86"/>
      <c r="J50" s="87"/>
      <c r="L50" s="29"/>
      <c r="M50" s="90" t="s">
        <v>1218</v>
      </c>
      <c r="N50" s="29"/>
      <c r="O50" s="29"/>
      <c r="P50" s="29"/>
      <c r="Q50" s="29"/>
      <c r="R50" s="29"/>
      <c r="S50" s="29"/>
      <c r="T50" s="29"/>
      <c r="U50" s="29"/>
    </row>
    <row r="51" spans="2:21" s="73" customFormat="1" ht="16.5" x14ac:dyDescent="0.3">
      <c r="B51" s="85"/>
      <c r="C51" s="86"/>
      <c r="D51" s="95"/>
      <c r="E51" s="89"/>
      <c r="F51" s="27"/>
      <c r="G51" s="86"/>
      <c r="H51" s="86"/>
      <c r="I51" s="86"/>
      <c r="J51" s="87"/>
      <c r="L51" s="29"/>
      <c r="M51" s="90" t="s">
        <v>1420</v>
      </c>
      <c r="N51" s="29"/>
      <c r="O51" s="29"/>
      <c r="P51" s="29"/>
      <c r="Q51" s="29"/>
      <c r="R51" s="29"/>
      <c r="S51" s="29"/>
      <c r="T51" s="29"/>
      <c r="U51" s="29"/>
    </row>
    <row r="52" spans="2:21" s="73" customFormat="1" ht="16.5" x14ac:dyDescent="0.3">
      <c r="B52" s="85"/>
      <c r="C52" s="86"/>
      <c r="D52" s="95"/>
      <c r="E52" s="89"/>
      <c r="F52" s="27"/>
      <c r="G52" s="86"/>
      <c r="H52" s="86"/>
      <c r="I52" s="86"/>
      <c r="J52" s="87"/>
      <c r="L52" s="29"/>
      <c r="M52" s="90" t="s">
        <v>795</v>
      </c>
      <c r="N52" s="29"/>
      <c r="O52" s="29"/>
      <c r="P52" s="29"/>
      <c r="Q52" s="29"/>
      <c r="R52" s="29"/>
      <c r="S52" s="29"/>
      <c r="T52" s="29"/>
      <c r="U52" s="29"/>
    </row>
    <row r="53" spans="2:21" s="73" customFormat="1" ht="16.5" x14ac:dyDescent="0.3">
      <c r="B53" s="85"/>
      <c r="C53" s="86"/>
      <c r="D53" s="94"/>
      <c r="E53" s="141" t="s">
        <v>1269</v>
      </c>
      <c r="F53" s="86"/>
      <c r="G53" s="86"/>
      <c r="H53" s="86"/>
      <c r="I53" s="86"/>
      <c r="J53" s="87"/>
      <c r="L53" s="29"/>
      <c r="M53" s="90" t="s">
        <v>1364</v>
      </c>
      <c r="N53" s="29"/>
      <c r="O53" s="29"/>
      <c r="P53" s="29"/>
      <c r="Q53" s="29"/>
      <c r="R53" s="29"/>
      <c r="S53" s="29"/>
      <c r="T53" s="29"/>
      <c r="U53" s="29"/>
    </row>
    <row r="54" spans="2:21" s="73" customFormat="1" ht="16.5" x14ac:dyDescent="0.3">
      <c r="B54" s="85"/>
      <c r="C54" s="86"/>
      <c r="D54" s="86"/>
      <c r="E54" s="89" t="s">
        <v>876</v>
      </c>
      <c r="F54" s="27"/>
      <c r="G54" s="86"/>
      <c r="H54" s="86"/>
      <c r="I54" s="86"/>
      <c r="J54" s="87"/>
      <c r="L54" s="29"/>
      <c r="M54" s="90" t="s">
        <v>1365</v>
      </c>
      <c r="N54" s="29"/>
      <c r="O54" s="29"/>
      <c r="P54" s="29"/>
      <c r="Q54" s="29"/>
      <c r="R54" s="29"/>
      <c r="S54" s="29"/>
      <c r="T54" s="29"/>
      <c r="U54" s="29"/>
    </row>
    <row r="55" spans="2:21" s="73" customFormat="1" ht="16.5" x14ac:dyDescent="0.3">
      <c r="B55" s="85"/>
      <c r="C55" s="86"/>
      <c r="D55" s="86"/>
      <c r="E55" s="89" t="s">
        <v>1635</v>
      </c>
      <c r="F55" s="4"/>
      <c r="G55" s="86"/>
      <c r="H55" s="86"/>
      <c r="I55" s="86"/>
      <c r="J55" s="87"/>
      <c r="L55" s="29"/>
      <c r="M55" s="90" t="s">
        <v>1219</v>
      </c>
      <c r="N55" s="29"/>
      <c r="O55" s="29"/>
      <c r="P55" s="29"/>
      <c r="Q55" s="29"/>
      <c r="R55" s="29"/>
      <c r="S55" s="29"/>
      <c r="T55" s="29"/>
      <c r="U55" s="29"/>
    </row>
    <row r="56" spans="2:21" s="73" customFormat="1" ht="16.5" x14ac:dyDescent="0.3">
      <c r="B56" s="85"/>
      <c r="C56" s="86"/>
      <c r="D56" s="86"/>
      <c r="E56" s="89" t="s">
        <v>1271</v>
      </c>
      <c r="F56" s="27">
        <v>40589</v>
      </c>
      <c r="G56" s="86"/>
      <c r="H56" s="86"/>
      <c r="I56" s="86"/>
      <c r="J56" s="87"/>
      <c r="L56" s="29"/>
      <c r="M56" s="90" t="s">
        <v>796</v>
      </c>
      <c r="N56" s="29"/>
      <c r="O56" s="29"/>
      <c r="P56" s="29"/>
      <c r="Q56" s="29"/>
      <c r="R56" s="29"/>
      <c r="S56" s="29"/>
      <c r="T56" s="29"/>
      <c r="U56" s="29"/>
    </row>
    <row r="57" spans="2:21" s="73" customFormat="1" ht="16.5" x14ac:dyDescent="0.3">
      <c r="B57" s="85"/>
      <c r="C57" s="86"/>
      <c r="D57" s="86"/>
      <c r="E57" s="89" t="s">
        <v>877</v>
      </c>
      <c r="F57" s="27"/>
      <c r="G57" s="86"/>
      <c r="H57" s="86"/>
      <c r="I57" s="86"/>
      <c r="J57" s="87"/>
      <c r="L57" s="29"/>
      <c r="M57" s="90" t="s">
        <v>797</v>
      </c>
      <c r="N57" s="29"/>
      <c r="O57" s="29"/>
      <c r="P57" s="29"/>
      <c r="Q57" s="29"/>
      <c r="R57" s="29"/>
      <c r="S57" s="29"/>
      <c r="T57" s="29"/>
      <c r="U57" s="29"/>
    </row>
    <row r="58" spans="2:21" s="73" customFormat="1" ht="16.5" x14ac:dyDescent="0.3">
      <c r="B58" s="85"/>
      <c r="C58" s="86"/>
      <c r="D58" s="86"/>
      <c r="E58" s="89" t="s">
        <v>1655</v>
      </c>
      <c r="F58" s="4"/>
      <c r="G58" s="86"/>
      <c r="H58" s="86"/>
      <c r="I58" s="86"/>
      <c r="J58" s="87"/>
      <c r="L58" s="29"/>
      <c r="M58" s="90" t="s">
        <v>798</v>
      </c>
      <c r="N58" s="29"/>
      <c r="O58" s="29"/>
      <c r="P58" s="29"/>
      <c r="Q58" s="29"/>
      <c r="R58" s="29"/>
      <c r="S58" s="29"/>
      <c r="T58" s="29"/>
      <c r="U58" s="29"/>
    </row>
    <row r="59" spans="2:21" s="73" customFormat="1" ht="16.5" x14ac:dyDescent="0.3">
      <c r="B59" s="85"/>
      <c r="C59" s="86"/>
      <c r="D59" s="86"/>
      <c r="E59" s="89" t="s">
        <v>1270</v>
      </c>
      <c r="F59" s="27">
        <v>41274</v>
      </c>
      <c r="G59" s="86"/>
      <c r="H59" s="86"/>
      <c r="I59" s="86"/>
      <c r="J59" s="87"/>
      <c r="L59" s="29"/>
      <c r="M59" s="90" t="s">
        <v>1366</v>
      </c>
      <c r="N59" s="29"/>
      <c r="O59" s="29"/>
      <c r="P59" s="29"/>
      <c r="Q59" s="29"/>
      <c r="R59" s="29"/>
      <c r="S59" s="29"/>
      <c r="T59" s="29"/>
      <c r="U59" s="29"/>
    </row>
    <row r="60" spans="2:21" s="73" customFormat="1" ht="16.5" x14ac:dyDescent="0.3">
      <c r="B60" s="85"/>
      <c r="C60" s="86"/>
      <c r="D60" s="86"/>
      <c r="E60" s="93" t="s">
        <v>988</v>
      </c>
      <c r="F60" s="4"/>
      <c r="G60" s="86"/>
      <c r="H60" s="86"/>
      <c r="I60" s="86"/>
      <c r="J60" s="87"/>
      <c r="L60" s="29"/>
      <c r="M60" s="90" t="s">
        <v>799</v>
      </c>
      <c r="N60" s="29"/>
      <c r="O60" s="29"/>
      <c r="P60" s="29"/>
      <c r="Q60" s="29"/>
      <c r="R60" s="29"/>
      <c r="S60" s="29"/>
      <c r="T60" s="29"/>
      <c r="U60" s="29"/>
    </row>
    <row r="61" spans="2:21" s="73" customFormat="1" ht="16.5" x14ac:dyDescent="0.3">
      <c r="B61" s="85"/>
      <c r="C61" s="86"/>
      <c r="D61" s="86"/>
      <c r="E61" s="86"/>
      <c r="F61" s="86"/>
      <c r="G61" s="86"/>
      <c r="H61" s="86"/>
      <c r="I61" s="86"/>
      <c r="J61" s="87"/>
      <c r="K61" s="97"/>
      <c r="L61" s="29"/>
      <c r="M61" s="90" t="s">
        <v>1367</v>
      </c>
      <c r="N61" s="29"/>
      <c r="O61" s="29"/>
      <c r="P61" s="29"/>
      <c r="Q61" s="29"/>
      <c r="R61" s="29"/>
      <c r="S61" s="29"/>
      <c r="T61" s="29"/>
      <c r="U61" s="29"/>
    </row>
    <row r="62" spans="2:21" s="73" customFormat="1" ht="16.5" x14ac:dyDescent="0.3">
      <c r="B62" s="85"/>
      <c r="C62" s="86"/>
      <c r="D62" s="94" t="s">
        <v>1273</v>
      </c>
      <c r="E62" s="86"/>
      <c r="F62" s="86"/>
      <c r="G62" s="86"/>
      <c r="H62" s="86"/>
      <c r="I62" s="86"/>
      <c r="J62" s="87"/>
      <c r="L62" s="29"/>
      <c r="M62" s="90" t="s">
        <v>1213</v>
      </c>
      <c r="N62" s="29"/>
      <c r="O62" s="29"/>
      <c r="P62" s="29"/>
      <c r="Q62" s="29"/>
      <c r="R62" s="29"/>
      <c r="S62" s="29"/>
      <c r="T62" s="29"/>
      <c r="U62" s="29"/>
    </row>
    <row r="63" spans="2:21" s="73" customFormat="1" ht="16.5" x14ac:dyDescent="0.3">
      <c r="B63" s="85"/>
      <c r="C63" s="86"/>
      <c r="D63" s="96" t="s">
        <v>1274</v>
      </c>
      <c r="E63" s="86"/>
      <c r="F63" s="86"/>
      <c r="G63" s="86"/>
      <c r="H63" s="86"/>
      <c r="I63" s="86"/>
      <c r="J63" s="87"/>
      <c r="L63" s="29"/>
      <c r="M63" s="90" t="s">
        <v>800</v>
      </c>
      <c r="N63" s="29"/>
      <c r="O63" s="29"/>
      <c r="P63" s="29"/>
      <c r="Q63" s="29"/>
      <c r="R63" s="29"/>
      <c r="S63" s="29"/>
      <c r="T63" s="29"/>
      <c r="U63" s="29"/>
    </row>
    <row r="64" spans="2:21" s="73" customFormat="1" ht="80.099999999999994" customHeight="1" x14ac:dyDescent="0.3">
      <c r="B64" s="85"/>
      <c r="C64" s="86"/>
      <c r="D64" s="86"/>
      <c r="E64" s="7" t="s">
        <v>1581</v>
      </c>
      <c r="F64" s="86"/>
      <c r="G64" s="86"/>
      <c r="H64" s="86"/>
      <c r="I64" s="86"/>
      <c r="J64" s="87"/>
      <c r="K64" s="97"/>
      <c r="L64" s="29"/>
      <c r="M64" s="90" t="s">
        <v>1220</v>
      </c>
      <c r="N64" s="29"/>
      <c r="O64" s="29"/>
      <c r="P64" s="29"/>
      <c r="Q64" s="29"/>
      <c r="R64" s="29"/>
      <c r="S64" s="29"/>
      <c r="T64" s="29"/>
      <c r="U64" s="29"/>
    </row>
    <row r="65" spans="2:21" s="73" customFormat="1" ht="16.5" x14ac:dyDescent="0.3">
      <c r="B65" s="85"/>
      <c r="C65" s="86"/>
      <c r="D65" s="96" t="s">
        <v>1275</v>
      </c>
      <c r="E65" s="86"/>
      <c r="F65" s="86"/>
      <c r="G65" s="86"/>
      <c r="H65" s="86"/>
      <c r="I65" s="86"/>
      <c r="J65" s="87"/>
      <c r="L65" s="29"/>
      <c r="M65" s="90" t="s">
        <v>801</v>
      </c>
      <c r="N65" s="29"/>
      <c r="O65" s="29"/>
      <c r="P65" s="29"/>
      <c r="Q65" s="29"/>
      <c r="R65" s="29"/>
      <c r="S65" s="29"/>
      <c r="T65" s="29"/>
      <c r="U65" s="29"/>
    </row>
    <row r="66" spans="2:21" s="73" customFormat="1" ht="131.25" customHeight="1" x14ac:dyDescent="0.3">
      <c r="B66" s="85"/>
      <c r="C66" s="86"/>
      <c r="D66" s="86"/>
      <c r="E66" s="7" t="s">
        <v>1585</v>
      </c>
      <c r="F66" s="86"/>
      <c r="G66" s="86"/>
      <c r="H66" s="86"/>
      <c r="I66" s="86"/>
      <c r="J66" s="87"/>
      <c r="L66" s="29"/>
      <c r="M66" s="90" t="s">
        <v>802</v>
      </c>
      <c r="N66" s="29"/>
      <c r="O66" s="29"/>
      <c r="P66" s="29"/>
      <c r="Q66" s="29"/>
      <c r="R66" s="29"/>
      <c r="S66" s="29"/>
      <c r="T66" s="29"/>
      <c r="U66" s="29"/>
    </row>
    <row r="67" spans="2:21" s="73" customFormat="1" ht="16.5" x14ac:dyDescent="0.3">
      <c r="B67" s="85"/>
      <c r="C67" s="86"/>
      <c r="D67" s="86"/>
      <c r="E67" s="86"/>
      <c r="F67" s="86"/>
      <c r="G67" s="86"/>
      <c r="H67" s="86"/>
      <c r="I67" s="86"/>
      <c r="J67" s="87"/>
      <c r="K67" s="97"/>
      <c r="L67" s="29"/>
      <c r="M67" s="90" t="s">
        <v>1221</v>
      </c>
      <c r="N67" s="29"/>
      <c r="O67" s="29"/>
      <c r="P67" s="29"/>
      <c r="Q67" s="29"/>
      <c r="R67" s="29"/>
      <c r="S67" s="29"/>
      <c r="T67" s="29"/>
      <c r="U67" s="29"/>
    </row>
    <row r="68" spans="2:21" s="73" customFormat="1" ht="16.5" x14ac:dyDescent="0.3">
      <c r="B68" s="85"/>
      <c r="C68" s="86"/>
      <c r="D68" s="94" t="s">
        <v>300</v>
      </c>
      <c r="E68" s="86"/>
      <c r="F68" s="86"/>
      <c r="G68" s="86"/>
      <c r="H68" s="86"/>
      <c r="I68" s="86"/>
      <c r="J68" s="87"/>
      <c r="L68" s="29"/>
      <c r="M68" s="90" t="s">
        <v>803</v>
      </c>
      <c r="N68" s="29"/>
      <c r="O68" s="29"/>
      <c r="P68" s="29"/>
      <c r="Q68" s="29"/>
      <c r="R68" s="29"/>
      <c r="S68" s="29"/>
      <c r="T68" s="29"/>
      <c r="U68" s="29"/>
    </row>
    <row r="69" spans="2:21" s="73" customFormat="1" ht="16.5" x14ac:dyDescent="0.3">
      <c r="B69" s="85"/>
      <c r="C69" s="86"/>
      <c r="D69" s="98" t="s">
        <v>1276</v>
      </c>
      <c r="E69" s="86"/>
      <c r="F69" s="86"/>
      <c r="G69" s="86"/>
      <c r="H69" s="86"/>
      <c r="I69" s="86"/>
      <c r="J69" s="87"/>
      <c r="L69" s="29"/>
      <c r="M69" s="90" t="s">
        <v>804</v>
      </c>
      <c r="N69" s="29"/>
      <c r="O69" s="29"/>
      <c r="P69" s="29"/>
      <c r="Q69" s="29"/>
      <c r="R69" s="29"/>
      <c r="S69" s="29"/>
      <c r="T69" s="29"/>
      <c r="U69" s="29"/>
    </row>
    <row r="70" spans="2:21" s="73" customFormat="1" ht="16.5" x14ac:dyDescent="0.3">
      <c r="B70" s="85"/>
      <c r="C70" s="86"/>
      <c r="D70" s="77" t="s">
        <v>1277</v>
      </c>
      <c r="E70" s="5" t="s">
        <v>954</v>
      </c>
      <c r="F70" s="86"/>
      <c r="G70" s="86"/>
      <c r="H70" s="86"/>
      <c r="I70" s="86"/>
      <c r="J70" s="87"/>
      <c r="L70" s="29"/>
      <c r="M70" s="90" t="s">
        <v>1368</v>
      </c>
      <c r="N70" s="29"/>
      <c r="O70" s="29"/>
      <c r="P70" s="29"/>
      <c r="Q70" s="29"/>
      <c r="R70" s="29"/>
      <c r="S70" s="29"/>
      <c r="T70" s="29"/>
      <c r="U70" s="29"/>
    </row>
    <row r="71" spans="2:21" s="73" customFormat="1" ht="16.5" x14ac:dyDescent="0.3">
      <c r="B71" s="85"/>
      <c r="C71" s="86"/>
      <c r="D71" s="77" t="s">
        <v>1278</v>
      </c>
      <c r="E71" s="5" t="s">
        <v>955</v>
      </c>
      <c r="F71" s="86"/>
      <c r="G71" s="86"/>
      <c r="H71" s="86"/>
      <c r="I71" s="86"/>
      <c r="J71" s="87"/>
      <c r="L71" s="29"/>
      <c r="M71" s="90" t="s">
        <v>1369</v>
      </c>
      <c r="N71" s="29"/>
      <c r="O71" s="29"/>
      <c r="P71" s="29"/>
      <c r="Q71" s="29"/>
      <c r="R71" s="29"/>
      <c r="S71" s="29"/>
      <c r="T71" s="29"/>
      <c r="U71" s="29"/>
    </row>
    <row r="72" spans="2:21" s="73" customFormat="1" ht="16.5" x14ac:dyDescent="0.3">
      <c r="B72" s="85"/>
      <c r="C72" s="86"/>
      <c r="D72" s="77" t="s">
        <v>878</v>
      </c>
      <c r="E72" s="28">
        <v>40359</v>
      </c>
      <c r="F72" s="86"/>
      <c r="G72" s="86"/>
      <c r="H72" s="86"/>
      <c r="I72" s="86"/>
      <c r="J72" s="87"/>
      <c r="L72" s="29"/>
      <c r="M72" s="90" t="s">
        <v>1370</v>
      </c>
      <c r="N72" s="29"/>
      <c r="O72" s="29"/>
      <c r="P72" s="29"/>
      <c r="Q72" s="29"/>
      <c r="R72" s="29"/>
      <c r="S72" s="29"/>
      <c r="T72" s="29"/>
      <c r="U72" s="29"/>
    </row>
    <row r="73" spans="2:21" s="73" customFormat="1" ht="15" customHeight="1" x14ac:dyDescent="0.3">
      <c r="B73" s="85"/>
      <c r="C73" s="86"/>
      <c r="D73" s="96" t="s">
        <v>391</v>
      </c>
      <c r="E73" s="86"/>
      <c r="F73" s="86"/>
      <c r="G73" s="86"/>
      <c r="H73" s="86"/>
      <c r="I73" s="86"/>
      <c r="J73" s="87"/>
      <c r="L73" s="29"/>
      <c r="M73" s="90" t="s">
        <v>805</v>
      </c>
      <c r="N73" s="29"/>
      <c r="O73" s="29"/>
      <c r="P73" s="29"/>
      <c r="Q73" s="29"/>
      <c r="R73" s="29"/>
      <c r="S73" s="29"/>
      <c r="T73" s="29"/>
      <c r="U73" s="29"/>
    </row>
    <row r="74" spans="2:21" s="73" customFormat="1" ht="16.5" x14ac:dyDescent="0.3">
      <c r="B74" s="85"/>
      <c r="C74" s="86"/>
      <c r="D74" s="77" t="s">
        <v>1277</v>
      </c>
      <c r="E74" s="5" t="s">
        <v>1574</v>
      </c>
      <c r="F74" s="86"/>
      <c r="G74" s="86"/>
      <c r="H74" s="86"/>
      <c r="I74" s="86"/>
      <c r="J74" s="87"/>
      <c r="L74" s="29"/>
      <c r="M74" s="90" t="s">
        <v>806</v>
      </c>
      <c r="N74" s="29"/>
      <c r="O74" s="29"/>
      <c r="P74" s="29"/>
      <c r="Q74" s="29"/>
      <c r="R74" s="29"/>
      <c r="S74" s="29"/>
      <c r="T74" s="29"/>
      <c r="U74" s="29"/>
    </row>
    <row r="75" spans="2:21" s="73" customFormat="1" ht="16.5" x14ac:dyDescent="0.3">
      <c r="B75" s="85"/>
      <c r="C75" s="86"/>
      <c r="D75" s="77" t="s">
        <v>1278</v>
      </c>
      <c r="E75" s="5" t="s">
        <v>1575</v>
      </c>
      <c r="F75" s="86"/>
      <c r="G75" s="86"/>
      <c r="H75" s="86"/>
      <c r="I75" s="86"/>
      <c r="J75" s="87"/>
      <c r="L75" s="29"/>
      <c r="M75" s="90" t="s">
        <v>1371</v>
      </c>
      <c r="N75" s="29"/>
      <c r="O75" s="29"/>
      <c r="P75" s="29"/>
      <c r="Q75" s="29"/>
      <c r="R75" s="29"/>
      <c r="S75" s="29"/>
      <c r="T75" s="29"/>
      <c r="U75" s="29"/>
    </row>
    <row r="76" spans="2:21" s="73" customFormat="1" ht="16.5" x14ac:dyDescent="0.3">
      <c r="B76" s="85"/>
      <c r="C76" s="86"/>
      <c r="D76" s="77" t="s">
        <v>878</v>
      </c>
      <c r="E76" s="28">
        <v>40359</v>
      </c>
      <c r="F76" s="86"/>
      <c r="G76" s="86"/>
      <c r="H76" s="86"/>
      <c r="I76" s="86"/>
      <c r="J76" s="87"/>
      <c r="L76" s="29"/>
      <c r="M76" s="90" t="s">
        <v>807</v>
      </c>
      <c r="N76" s="29"/>
      <c r="O76" s="29"/>
      <c r="P76" s="29"/>
      <c r="Q76" s="29"/>
      <c r="R76" s="29"/>
      <c r="S76" s="29"/>
      <c r="T76" s="29"/>
      <c r="U76" s="29"/>
    </row>
    <row r="77" spans="2:21" s="73" customFormat="1" ht="16.5" x14ac:dyDescent="0.3">
      <c r="B77" s="85"/>
      <c r="C77" s="86"/>
      <c r="D77" s="96" t="s">
        <v>392</v>
      </c>
      <c r="E77" s="86"/>
      <c r="F77" s="86"/>
      <c r="G77" s="86"/>
      <c r="H77" s="86"/>
      <c r="I77" s="86"/>
      <c r="J77" s="87"/>
      <c r="L77" s="29"/>
      <c r="M77" s="90" t="s">
        <v>808</v>
      </c>
      <c r="N77" s="29"/>
      <c r="O77" s="29"/>
      <c r="P77" s="29"/>
      <c r="Q77" s="29"/>
      <c r="R77" s="29"/>
      <c r="S77" s="29"/>
      <c r="T77" s="29"/>
      <c r="U77" s="29"/>
    </row>
    <row r="78" spans="2:21" s="73" customFormat="1" ht="16.5" x14ac:dyDescent="0.3">
      <c r="B78" s="85"/>
      <c r="C78" s="86"/>
      <c r="D78" s="77" t="s">
        <v>1277</v>
      </c>
      <c r="E78" s="5"/>
      <c r="F78" s="86"/>
      <c r="G78" s="86"/>
      <c r="H78" s="86"/>
      <c r="I78" s="86"/>
      <c r="J78" s="87"/>
      <c r="L78" s="29"/>
      <c r="M78" s="90" t="s">
        <v>809</v>
      </c>
      <c r="N78" s="29"/>
      <c r="O78" s="29"/>
      <c r="P78" s="29"/>
      <c r="Q78" s="29"/>
      <c r="R78" s="29"/>
      <c r="S78" s="29"/>
      <c r="T78" s="29"/>
      <c r="U78" s="29"/>
    </row>
    <row r="79" spans="2:21" s="73" customFormat="1" ht="16.5" x14ac:dyDescent="0.3">
      <c r="B79" s="85"/>
      <c r="C79" s="86"/>
      <c r="D79" s="77" t="s">
        <v>1278</v>
      </c>
      <c r="E79" s="5"/>
      <c r="F79" s="86"/>
      <c r="G79" s="86"/>
      <c r="H79" s="86"/>
      <c r="I79" s="86"/>
      <c r="J79" s="87"/>
      <c r="L79" s="29"/>
      <c r="M79" s="90" t="s">
        <v>1222</v>
      </c>
      <c r="N79" s="29"/>
      <c r="O79" s="29"/>
      <c r="P79" s="29"/>
      <c r="Q79" s="29"/>
      <c r="R79" s="29"/>
      <c r="S79" s="29"/>
      <c r="T79" s="29"/>
      <c r="U79" s="29"/>
    </row>
    <row r="80" spans="2:21" ht="16.5" x14ac:dyDescent="0.3">
      <c r="B80" s="85"/>
      <c r="C80" s="86"/>
      <c r="D80" s="77" t="s">
        <v>878</v>
      </c>
      <c r="E80" s="28"/>
      <c r="F80" s="86"/>
      <c r="G80" s="86"/>
      <c r="H80" s="86"/>
      <c r="I80" s="86"/>
      <c r="J80" s="87"/>
      <c r="M80" s="90" t="s">
        <v>1223</v>
      </c>
    </row>
    <row r="81" spans="2:13" ht="16.5" x14ac:dyDescent="0.3">
      <c r="B81" s="85"/>
      <c r="C81" s="86"/>
      <c r="D81" s="86"/>
      <c r="E81" s="86"/>
      <c r="F81" s="86"/>
      <c r="G81" s="86"/>
      <c r="H81" s="86"/>
      <c r="I81" s="86"/>
      <c r="J81" s="87"/>
      <c r="M81" s="90" t="s">
        <v>810</v>
      </c>
    </row>
    <row r="82" spans="2:13" ht="16.5" x14ac:dyDescent="0.3">
      <c r="B82" s="85"/>
      <c r="C82" s="86"/>
      <c r="D82" s="86"/>
      <c r="E82" s="86"/>
      <c r="F82" s="86"/>
      <c r="G82" s="86"/>
      <c r="H82" s="86"/>
      <c r="I82" s="86"/>
      <c r="J82" s="87"/>
      <c r="M82" s="90" t="s">
        <v>811</v>
      </c>
    </row>
    <row r="83" spans="2:13" ht="16.5" x14ac:dyDescent="0.3">
      <c r="B83" s="85"/>
      <c r="C83" s="86" t="s">
        <v>869</v>
      </c>
      <c r="D83" s="86"/>
      <c r="E83" s="86"/>
      <c r="F83" s="86"/>
      <c r="G83" s="86"/>
      <c r="H83" s="86"/>
      <c r="I83" s="86"/>
      <c r="J83" s="87"/>
      <c r="M83" s="90" t="s">
        <v>1372</v>
      </c>
    </row>
    <row r="84" spans="2:13" ht="16.5" x14ac:dyDescent="0.3">
      <c r="B84" s="85"/>
      <c r="C84" s="86" t="s">
        <v>871</v>
      </c>
      <c r="D84" s="86"/>
      <c r="E84" s="86"/>
      <c r="F84" s="86"/>
      <c r="G84" s="86"/>
      <c r="H84" s="86"/>
      <c r="I84" s="86"/>
      <c r="J84" s="87"/>
      <c r="M84" s="90" t="s">
        <v>1224</v>
      </c>
    </row>
    <row r="85" spans="2:13" ht="16.5" x14ac:dyDescent="0.3">
      <c r="B85" s="85"/>
      <c r="C85" s="91"/>
      <c r="D85" s="91"/>
      <c r="E85" s="91"/>
      <c r="F85" s="91"/>
      <c r="G85" s="91"/>
      <c r="H85" s="91"/>
      <c r="I85" s="86"/>
      <c r="J85" s="87"/>
      <c r="M85" s="90" t="s">
        <v>1373</v>
      </c>
    </row>
    <row r="86" spans="2:13" ht="16.5" x14ac:dyDescent="0.3">
      <c r="B86" s="99"/>
      <c r="C86" s="100"/>
      <c r="D86" s="100"/>
      <c r="E86" s="100"/>
      <c r="F86" s="100"/>
      <c r="G86" s="100"/>
      <c r="H86" s="100"/>
      <c r="I86" s="100"/>
      <c r="J86" s="101"/>
      <c r="M86" s="90" t="s">
        <v>1225</v>
      </c>
    </row>
    <row r="87" spans="2:13" x14ac:dyDescent="0.25">
      <c r="M87" s="90" t="s">
        <v>812</v>
      </c>
    </row>
    <row r="88" spans="2:13" x14ac:dyDescent="0.25">
      <c r="M88" s="90" t="s">
        <v>1374</v>
      </c>
    </row>
    <row r="89" spans="2:13" x14ac:dyDescent="0.25">
      <c r="M89" s="90" t="s">
        <v>1375</v>
      </c>
    </row>
    <row r="90" spans="2:13" x14ac:dyDescent="0.25">
      <c r="M90" s="90" t="s">
        <v>813</v>
      </c>
    </row>
    <row r="91" spans="2:13" x14ac:dyDescent="0.25">
      <c r="M91" s="90" t="s">
        <v>814</v>
      </c>
    </row>
    <row r="92" spans="2:13" x14ac:dyDescent="0.25">
      <c r="M92" s="90" t="s">
        <v>815</v>
      </c>
    </row>
    <row r="93" spans="2:13" x14ac:dyDescent="0.25">
      <c r="M93" s="90" t="s">
        <v>1376</v>
      </c>
    </row>
    <row r="94" spans="2:13" x14ac:dyDescent="0.25">
      <c r="M94" s="90" t="s">
        <v>1377</v>
      </c>
    </row>
    <row r="95" spans="2:13" x14ac:dyDescent="0.25">
      <c r="M95" s="90" t="s">
        <v>816</v>
      </c>
    </row>
    <row r="96" spans="2:13" x14ac:dyDescent="0.25">
      <c r="M96" s="90" t="s">
        <v>1226</v>
      </c>
    </row>
    <row r="97" spans="13:13" x14ac:dyDescent="0.25">
      <c r="M97" s="90" t="s">
        <v>1545</v>
      </c>
    </row>
    <row r="98" spans="13:13" x14ac:dyDescent="0.25">
      <c r="M98" s="90" t="s">
        <v>817</v>
      </c>
    </row>
    <row r="99" spans="13:13" x14ac:dyDescent="0.25">
      <c r="M99" s="90" t="s">
        <v>818</v>
      </c>
    </row>
    <row r="100" spans="13:13" x14ac:dyDescent="0.25">
      <c r="M100" s="90" t="s">
        <v>1227</v>
      </c>
    </row>
    <row r="101" spans="13:13" x14ac:dyDescent="0.25">
      <c r="M101" s="90" t="s">
        <v>819</v>
      </c>
    </row>
    <row r="102" spans="13:13" x14ac:dyDescent="0.25">
      <c r="M102" s="90" t="s">
        <v>1228</v>
      </c>
    </row>
    <row r="103" spans="13:13" x14ac:dyDescent="0.25">
      <c r="M103" s="90" t="s">
        <v>820</v>
      </c>
    </row>
    <row r="104" spans="13:13" x14ac:dyDescent="0.25">
      <c r="M104" s="90" t="s">
        <v>1229</v>
      </c>
    </row>
    <row r="105" spans="13:13" x14ac:dyDescent="0.25">
      <c r="M105" s="90" t="s">
        <v>1510</v>
      </c>
    </row>
    <row r="106" spans="13:13" x14ac:dyDescent="0.25">
      <c r="M106" s="90" t="s">
        <v>1378</v>
      </c>
    </row>
    <row r="107" spans="13:13" x14ac:dyDescent="0.25">
      <c r="M107" s="90" t="s">
        <v>1379</v>
      </c>
    </row>
    <row r="108" spans="13:13" x14ac:dyDescent="0.25">
      <c r="M108" s="90" t="s">
        <v>821</v>
      </c>
    </row>
    <row r="109" spans="13:13" x14ac:dyDescent="0.25">
      <c r="M109" s="90" t="s">
        <v>1535</v>
      </c>
    </row>
    <row r="110" spans="13:13" x14ac:dyDescent="0.25">
      <c r="M110" s="90" t="s">
        <v>1539</v>
      </c>
    </row>
    <row r="111" spans="13:13" x14ac:dyDescent="0.25">
      <c r="M111" s="90" t="s">
        <v>822</v>
      </c>
    </row>
    <row r="112" spans="13:13" x14ac:dyDescent="0.25">
      <c r="M112" s="90" t="s">
        <v>1380</v>
      </c>
    </row>
    <row r="113" spans="13:13" x14ac:dyDescent="0.25">
      <c r="M113" s="90" t="s">
        <v>1536</v>
      </c>
    </row>
    <row r="114" spans="13:13" x14ac:dyDescent="0.25">
      <c r="M114" s="90" t="s">
        <v>1381</v>
      </c>
    </row>
    <row r="115" spans="13:13" x14ac:dyDescent="0.25">
      <c r="M115" s="90" t="s">
        <v>823</v>
      </c>
    </row>
    <row r="116" spans="13:13" x14ac:dyDescent="0.25">
      <c r="M116" s="90" t="s">
        <v>824</v>
      </c>
    </row>
    <row r="117" spans="13:13" x14ac:dyDescent="0.25">
      <c r="M117" s="90" t="s">
        <v>825</v>
      </c>
    </row>
    <row r="118" spans="13:13" x14ac:dyDescent="0.25">
      <c r="M118" s="90" t="s">
        <v>1382</v>
      </c>
    </row>
    <row r="119" spans="13:13" x14ac:dyDescent="0.25">
      <c r="M119" s="90" t="s">
        <v>1231</v>
      </c>
    </row>
    <row r="120" spans="13:13" x14ac:dyDescent="0.25">
      <c r="M120" s="90" t="s">
        <v>1383</v>
      </c>
    </row>
    <row r="121" spans="13:13" x14ac:dyDescent="0.25">
      <c r="M121" s="90" t="s">
        <v>1384</v>
      </c>
    </row>
    <row r="122" spans="13:13" x14ac:dyDescent="0.25">
      <c r="M122" s="90" t="s">
        <v>1385</v>
      </c>
    </row>
    <row r="123" spans="13:13" x14ac:dyDescent="0.25">
      <c r="M123" s="90" t="s">
        <v>1386</v>
      </c>
    </row>
    <row r="124" spans="13:13" x14ac:dyDescent="0.25">
      <c r="M124" s="90" t="s">
        <v>826</v>
      </c>
    </row>
    <row r="125" spans="13:13" x14ac:dyDescent="0.25">
      <c r="M125" s="90" t="s">
        <v>827</v>
      </c>
    </row>
    <row r="126" spans="13:13" x14ac:dyDescent="0.25">
      <c r="M126" s="90" t="s">
        <v>828</v>
      </c>
    </row>
    <row r="127" spans="13:13" x14ac:dyDescent="0.25">
      <c r="M127" s="90" t="s">
        <v>829</v>
      </c>
    </row>
    <row r="128" spans="13:13" x14ac:dyDescent="0.25">
      <c r="M128" s="90" t="s">
        <v>1387</v>
      </c>
    </row>
    <row r="129" spans="13:13" x14ac:dyDescent="0.25">
      <c r="M129" s="90" t="s">
        <v>1232</v>
      </c>
    </row>
    <row r="130" spans="13:13" x14ac:dyDescent="0.25">
      <c r="M130" s="90" t="s">
        <v>830</v>
      </c>
    </row>
    <row r="131" spans="13:13" x14ac:dyDescent="0.25">
      <c r="M131" s="90" t="s">
        <v>831</v>
      </c>
    </row>
    <row r="132" spans="13:13" x14ac:dyDescent="0.25">
      <c r="M132" s="90" t="s">
        <v>1388</v>
      </c>
    </row>
    <row r="133" spans="13:13" x14ac:dyDescent="0.25">
      <c r="M133" s="90" t="s">
        <v>1538</v>
      </c>
    </row>
    <row r="134" spans="13:13" x14ac:dyDescent="0.25">
      <c r="M134" s="90" t="s">
        <v>1389</v>
      </c>
    </row>
    <row r="135" spans="13:13" x14ac:dyDescent="0.25">
      <c r="M135" s="90" t="s">
        <v>1546</v>
      </c>
    </row>
    <row r="136" spans="13:13" x14ac:dyDescent="0.25">
      <c r="M136" s="90" t="s">
        <v>832</v>
      </c>
    </row>
    <row r="137" spans="13:13" x14ac:dyDescent="0.25">
      <c r="M137" s="90" t="s">
        <v>1390</v>
      </c>
    </row>
    <row r="138" spans="13:13" x14ac:dyDescent="0.25">
      <c r="M138" s="90" t="s">
        <v>833</v>
      </c>
    </row>
    <row r="139" spans="13:13" x14ac:dyDescent="0.25">
      <c r="M139" s="90" t="s">
        <v>1391</v>
      </c>
    </row>
    <row r="140" spans="13:13" x14ac:dyDescent="0.25">
      <c r="M140" s="90" t="s">
        <v>1233</v>
      </c>
    </row>
    <row r="141" spans="13:13" x14ac:dyDescent="0.25">
      <c r="M141" s="90" t="s">
        <v>1234</v>
      </c>
    </row>
    <row r="142" spans="13:13" x14ac:dyDescent="0.25">
      <c r="M142" s="90" t="s">
        <v>1392</v>
      </c>
    </row>
    <row r="143" spans="13:13" x14ac:dyDescent="0.25">
      <c r="M143" s="90" t="s">
        <v>1541</v>
      </c>
    </row>
    <row r="144" spans="13:13" x14ac:dyDescent="0.25">
      <c r="M144" s="90" t="s">
        <v>1235</v>
      </c>
    </row>
    <row r="145" spans="13:13" x14ac:dyDescent="0.25">
      <c r="M145" s="90" t="s">
        <v>1236</v>
      </c>
    </row>
    <row r="146" spans="13:13" x14ac:dyDescent="0.25">
      <c r="M146" s="90" t="s">
        <v>834</v>
      </c>
    </row>
    <row r="147" spans="13:13" x14ac:dyDescent="0.25">
      <c r="M147" s="90" t="s">
        <v>1237</v>
      </c>
    </row>
    <row r="148" spans="13:13" x14ac:dyDescent="0.25">
      <c r="M148" s="90" t="s">
        <v>835</v>
      </c>
    </row>
    <row r="149" spans="13:13" x14ac:dyDescent="0.25">
      <c r="M149" s="90" t="s">
        <v>836</v>
      </c>
    </row>
    <row r="150" spans="13:13" x14ac:dyDescent="0.25">
      <c r="M150" s="90" t="s">
        <v>1022</v>
      </c>
    </row>
    <row r="151" spans="13:13" x14ac:dyDescent="0.25">
      <c r="M151" s="90" t="s">
        <v>1393</v>
      </c>
    </row>
    <row r="152" spans="13:13" x14ac:dyDescent="0.25">
      <c r="M152" s="90" t="s">
        <v>1425</v>
      </c>
    </row>
    <row r="153" spans="13:13" x14ac:dyDescent="0.25">
      <c r="M153" s="90" t="s">
        <v>1394</v>
      </c>
    </row>
    <row r="154" spans="13:13" x14ac:dyDescent="0.25">
      <c r="M154" s="90" t="s">
        <v>1395</v>
      </c>
    </row>
    <row r="155" spans="13:13" x14ac:dyDescent="0.25">
      <c r="M155" s="90" t="s">
        <v>1525</v>
      </c>
    </row>
    <row r="156" spans="13:13" x14ac:dyDescent="0.25">
      <c r="M156" s="90" t="s">
        <v>837</v>
      </c>
    </row>
    <row r="157" spans="13:13" x14ac:dyDescent="0.25">
      <c r="M157" s="90" t="s">
        <v>1024</v>
      </c>
    </row>
    <row r="158" spans="13:13" x14ac:dyDescent="0.25">
      <c r="M158" s="90" t="s">
        <v>838</v>
      </c>
    </row>
    <row r="159" spans="13:13" x14ac:dyDescent="0.25">
      <c r="M159" s="90" t="s">
        <v>1396</v>
      </c>
    </row>
    <row r="160" spans="13:13" x14ac:dyDescent="0.25">
      <c r="M160" s="90" t="s">
        <v>839</v>
      </c>
    </row>
    <row r="161" spans="13:13" x14ac:dyDescent="0.25">
      <c r="M161" s="90" t="s">
        <v>1397</v>
      </c>
    </row>
    <row r="162" spans="13:13" x14ac:dyDescent="0.25">
      <c r="M162" s="90" t="s">
        <v>840</v>
      </c>
    </row>
    <row r="163" spans="13:13" x14ac:dyDescent="0.25">
      <c r="M163" s="90" t="s">
        <v>841</v>
      </c>
    </row>
    <row r="164" spans="13:13" x14ac:dyDescent="0.25">
      <c r="M164" s="90" t="s">
        <v>842</v>
      </c>
    </row>
    <row r="165" spans="13:13" x14ac:dyDescent="0.25">
      <c r="M165" s="90" t="s">
        <v>843</v>
      </c>
    </row>
    <row r="166" spans="13:13" x14ac:dyDescent="0.25">
      <c r="M166" s="90" t="s">
        <v>844</v>
      </c>
    </row>
    <row r="167" spans="13:13" x14ac:dyDescent="0.25">
      <c r="M167" s="90" t="s">
        <v>845</v>
      </c>
    </row>
    <row r="168" spans="13:13" x14ac:dyDescent="0.25">
      <c r="M168" s="90" t="s">
        <v>846</v>
      </c>
    </row>
    <row r="169" spans="13:13" x14ac:dyDescent="0.25">
      <c r="M169" s="90" t="s">
        <v>1542</v>
      </c>
    </row>
    <row r="170" spans="13:13" x14ac:dyDescent="0.25">
      <c r="M170" s="90" t="s">
        <v>847</v>
      </c>
    </row>
    <row r="171" spans="13:13" x14ac:dyDescent="0.25">
      <c r="M171" s="90" t="s">
        <v>1543</v>
      </c>
    </row>
    <row r="172" spans="13:13" x14ac:dyDescent="0.25">
      <c r="M172" s="90" t="s">
        <v>848</v>
      </c>
    </row>
    <row r="173" spans="13:13" x14ac:dyDescent="0.25">
      <c r="M173" s="90" t="s">
        <v>849</v>
      </c>
    </row>
    <row r="174" spans="13:13" x14ac:dyDescent="0.25">
      <c r="M174" s="90" t="s">
        <v>1216</v>
      </c>
    </row>
    <row r="175" spans="13:13" x14ac:dyDescent="0.25">
      <c r="M175" s="90" t="s">
        <v>1239</v>
      </c>
    </row>
    <row r="176" spans="13:13" x14ac:dyDescent="0.25">
      <c r="M176" s="90" t="s">
        <v>850</v>
      </c>
    </row>
    <row r="177" spans="13:13" x14ac:dyDescent="0.25">
      <c r="M177" s="90" t="s">
        <v>851</v>
      </c>
    </row>
    <row r="178" spans="13:13" x14ac:dyDescent="0.25">
      <c r="M178" s="90" t="s">
        <v>1240</v>
      </c>
    </row>
    <row r="179" spans="13:13" x14ac:dyDescent="0.25">
      <c r="M179" s="90" t="s">
        <v>1241</v>
      </c>
    </row>
    <row r="180" spans="13:13" x14ac:dyDescent="0.25">
      <c r="M180" s="90" t="s">
        <v>1023</v>
      </c>
    </row>
    <row r="181" spans="13:13" x14ac:dyDescent="0.25">
      <c r="M181" s="90" t="s">
        <v>852</v>
      </c>
    </row>
    <row r="182" spans="13:13" x14ac:dyDescent="0.25">
      <c r="M182" s="90" t="s">
        <v>853</v>
      </c>
    </row>
    <row r="183" spans="13:13" x14ac:dyDescent="0.25">
      <c r="M183" s="90" t="s">
        <v>854</v>
      </c>
    </row>
    <row r="184" spans="13:13" x14ac:dyDescent="0.25">
      <c r="M184" s="90" t="s">
        <v>1242</v>
      </c>
    </row>
    <row r="185" spans="13:13" x14ac:dyDescent="0.25">
      <c r="M185" s="90" t="s">
        <v>1243</v>
      </c>
    </row>
    <row r="186" spans="13:13" x14ac:dyDescent="0.25">
      <c r="M186" s="90" t="s">
        <v>855</v>
      </c>
    </row>
    <row r="187" spans="13:13" x14ac:dyDescent="0.25">
      <c r="M187" s="90" t="s">
        <v>1398</v>
      </c>
    </row>
    <row r="188" spans="13:13" x14ac:dyDescent="0.25">
      <c r="M188" s="90" t="s">
        <v>1399</v>
      </c>
    </row>
    <row r="189" spans="13:13" x14ac:dyDescent="0.25">
      <c r="M189" s="90" t="s">
        <v>856</v>
      </c>
    </row>
    <row r="190" spans="13:13" x14ac:dyDescent="0.25">
      <c r="M190" s="90" t="s">
        <v>857</v>
      </c>
    </row>
    <row r="191" spans="13:13" x14ac:dyDescent="0.25">
      <c r="M191" s="90" t="s">
        <v>858</v>
      </c>
    </row>
    <row r="192" spans="13:13" x14ac:dyDescent="0.25">
      <c r="M192" s="90" t="s">
        <v>859</v>
      </c>
    </row>
    <row r="193" spans="13:13" x14ac:dyDescent="0.25">
      <c r="M193" s="90" t="s">
        <v>860</v>
      </c>
    </row>
    <row r="194" spans="13:13" x14ac:dyDescent="0.25">
      <c r="M194" s="90" t="s">
        <v>1537</v>
      </c>
    </row>
    <row r="195" spans="13:13" x14ac:dyDescent="0.25">
      <c r="M195" s="90" t="s">
        <v>1244</v>
      </c>
    </row>
    <row r="196" spans="13:13" x14ac:dyDescent="0.25">
      <c r="M196" s="90" t="s">
        <v>1400</v>
      </c>
    </row>
    <row r="197" spans="13:13" x14ac:dyDescent="0.25">
      <c r="M197" s="90" t="s">
        <v>861</v>
      </c>
    </row>
    <row r="198" spans="13:13" x14ac:dyDescent="0.25">
      <c r="M198" s="90" t="s">
        <v>1544</v>
      </c>
    </row>
    <row r="199" spans="13:13" x14ac:dyDescent="0.25">
      <c r="M199" s="90" t="s">
        <v>1401</v>
      </c>
    </row>
    <row r="200" spans="13:13" x14ac:dyDescent="0.25">
      <c r="M200" s="90" t="s">
        <v>862</v>
      </c>
    </row>
    <row r="201" spans="13:13" x14ac:dyDescent="0.25">
      <c r="M201" s="90" t="s">
        <v>863</v>
      </c>
    </row>
    <row r="202" spans="13:13" x14ac:dyDescent="0.25">
      <c r="M202" s="90" t="s">
        <v>864</v>
      </c>
    </row>
    <row r="203" spans="13:13" x14ac:dyDescent="0.25">
      <c r="M203" s="90" t="s">
        <v>865</v>
      </c>
    </row>
    <row r="204" spans="13:13" x14ac:dyDescent="0.25">
      <c r="M204" s="90" t="s">
        <v>1402</v>
      </c>
    </row>
    <row r="205" spans="13:13" x14ac:dyDescent="0.25">
      <c r="M205" s="90" t="s">
        <v>1403</v>
      </c>
    </row>
    <row r="206" spans="13:13" x14ac:dyDescent="0.25">
      <c r="M206" s="90" t="s">
        <v>1502</v>
      </c>
    </row>
    <row r="207" spans="13:13" x14ac:dyDescent="0.25">
      <c r="M207" s="90" t="s">
        <v>866</v>
      </c>
    </row>
    <row r="208" spans="13:13" x14ac:dyDescent="0.25">
      <c r="M208" s="90" t="s">
        <v>1509</v>
      </c>
    </row>
    <row r="209" spans="13:13" x14ac:dyDescent="0.25">
      <c r="M209" s="90" t="s">
        <v>867</v>
      </c>
    </row>
    <row r="210" spans="13:13" x14ac:dyDescent="0.25">
      <c r="M210" s="90" t="s">
        <v>1503</v>
      </c>
    </row>
    <row r="211" spans="13:13" x14ac:dyDescent="0.25">
      <c r="M211" s="90" t="s">
        <v>1511</v>
      </c>
    </row>
  </sheetData>
  <sheetProtection password="CA59" sheet="1" objects="1" scenarios="1"/>
  <mergeCells count="1">
    <mergeCell ref="B10:J10"/>
  </mergeCells>
  <phoneticPr fontId="3" type="noConversion"/>
  <dataValidations count="8">
    <dataValidation type="list" allowBlank="1" showInputMessage="1" showErrorMessage="1" sqref="E24:E28">
      <formula1>$M$20:$M$211</formula1>
    </dataValidation>
    <dataValidation type="list" allowBlank="1" showInputMessage="1" showErrorMessage="1" sqref="F60">
      <formula1>$S$20:$S$25</formula1>
    </dataValidation>
    <dataValidation type="list" allowBlank="1" showInputMessage="1" showErrorMessage="1" sqref="F46 F55 F58">
      <formula1>$O$20:$O$21</formula1>
    </dataValidation>
    <dataValidation type="list" allowBlank="1" showInputMessage="1" showErrorMessage="1" sqref="E23">
      <formula1>$N$20:$N$22</formula1>
    </dataValidation>
    <dataValidation type="list" allowBlank="1" showInputMessage="1" showErrorMessage="1" sqref="E30">
      <formula1>$P$20:$P$27</formula1>
    </dataValidation>
    <dataValidation type="whole" allowBlank="1" showInputMessage="1" showErrorMessage="1" sqref="F35:F45 F48:F52 F54 F56:F57 F59">
      <formula1>0</formula1>
      <formula2>1000000</formula2>
    </dataValidation>
    <dataValidation type="list" allowBlank="1" showInputMessage="1" showErrorMessage="1" sqref="E31">
      <formula1>$T$20:$T$48</formula1>
    </dataValidation>
    <dataValidation type="list" allowBlank="1" showInputMessage="1" showErrorMessage="1" sqref="E32">
      <formula1>$U$20:$U$34</formula1>
    </dataValidation>
  </dataValidations>
  <printOptions horizontalCentered="1"/>
  <pageMargins left="0.27559055118110237" right="0.23622047244094491" top="0.31496062992125984" bottom="0.55118110236220474" header="0.31496062992125984" footer="0.31496062992125984"/>
  <pageSetup paperSize="256" scale="80" orientation="landscape" verticalDpi="300" r:id="rId1"/>
  <headerFooter alignWithMargins="0">
    <oddFooter>&amp;RPage &amp;P of &amp;N</oddFooter>
  </headerFooter>
  <rowBreaks count="2" manualBreakCount="2">
    <brk id="33" min="1" max="9" man="1"/>
    <brk id="61" min="1" max="9"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D_Ind"/>
  <dimension ref="B2:H86"/>
  <sheetViews>
    <sheetView showGridLines="0" topLeftCell="A29" zoomScaleNormal="100" workbookViewId="0">
      <selection activeCell="C35" sqref="C35"/>
    </sheetView>
  </sheetViews>
  <sheetFormatPr defaultRowHeight="15" x14ac:dyDescent="0.25"/>
  <cols>
    <col min="1" max="1" width="2.7109375" style="29" customWidth="1"/>
    <col min="2" max="2" width="15.85546875" style="29" customWidth="1"/>
    <col min="3" max="3" width="108.140625" style="29" customWidth="1"/>
    <col min="4" max="4" width="23.7109375" style="29" customWidth="1"/>
    <col min="5" max="5" width="5.140625" style="29" customWidth="1"/>
    <col min="6" max="6" width="7.85546875" style="29" customWidth="1"/>
    <col min="7" max="16384" width="9.140625" style="29"/>
  </cols>
  <sheetData>
    <row r="2" spans="2:8" x14ac:dyDescent="0.25">
      <c r="F2" s="30"/>
    </row>
    <row r="3" spans="2:8" x14ac:dyDescent="0.25">
      <c r="F3" s="30"/>
    </row>
    <row r="4" spans="2:8" x14ac:dyDescent="0.25">
      <c r="F4" s="30"/>
    </row>
    <row r="5" spans="2:8" x14ac:dyDescent="0.25">
      <c r="F5" s="30"/>
    </row>
    <row r="6" spans="2:8" x14ac:dyDescent="0.25">
      <c r="B6" s="30"/>
      <c r="C6" s="30"/>
      <c r="D6" s="30"/>
      <c r="E6" s="30"/>
      <c r="F6" s="30"/>
    </row>
    <row r="7" spans="2:8" ht="16.5" x14ac:dyDescent="0.3">
      <c r="B7" s="31" t="str">
        <f>"Project:  "&amp;BasicData!$E$12</f>
        <v>Project:  Bosnia Herzegovina: Mainstreaming Karst Peatlands Conservation Concerns into Key Economic Sectors - KARST</v>
      </c>
      <c r="C7" s="30"/>
      <c r="D7" s="30"/>
      <c r="E7" s="30"/>
      <c r="F7" s="30"/>
    </row>
    <row r="8" spans="2:8" hidden="1" x14ac:dyDescent="0.25">
      <c r="B8" s="30"/>
      <c r="C8" s="30"/>
      <c r="D8" s="30"/>
      <c r="E8" s="30"/>
      <c r="F8" s="30"/>
      <c r="H8" s="29" t="s">
        <v>1512</v>
      </c>
    </row>
    <row r="9" spans="2:8" hidden="1" x14ac:dyDescent="0.25">
      <c r="B9" s="30"/>
      <c r="C9" s="30"/>
      <c r="D9" s="30"/>
      <c r="E9" s="30"/>
      <c r="F9" s="30"/>
      <c r="H9" s="29" t="s">
        <v>1513</v>
      </c>
    </row>
    <row r="10" spans="2:8" s="32" customFormat="1" ht="20.25" x14ac:dyDescent="0.3">
      <c r="B10" s="287" t="s">
        <v>574</v>
      </c>
      <c r="C10" s="287"/>
      <c r="D10" s="287"/>
      <c r="E10" s="287"/>
      <c r="F10" s="287"/>
    </row>
    <row r="11" spans="2:8" s="32" customFormat="1" ht="16.5" x14ac:dyDescent="0.3">
      <c r="B11" s="288" t="s">
        <v>1508</v>
      </c>
      <c r="C11" s="288"/>
      <c r="D11" s="288"/>
      <c r="E11" s="288"/>
      <c r="F11" s="288"/>
    </row>
    <row r="12" spans="2:8" s="32" customFormat="1" ht="16.5" x14ac:dyDescent="0.3">
      <c r="B12" s="288"/>
      <c r="C12" s="288"/>
      <c r="D12" s="288"/>
      <c r="E12" s="288"/>
      <c r="F12" s="288"/>
    </row>
    <row r="13" spans="2:8" s="32" customFormat="1" ht="16.5" x14ac:dyDescent="0.3">
      <c r="B13" s="31"/>
      <c r="C13" s="31"/>
      <c r="D13" s="31"/>
      <c r="E13" s="31"/>
      <c r="F13" s="31"/>
    </row>
    <row r="14" spans="2:8" s="32" customFormat="1" ht="16.5" x14ac:dyDescent="0.3">
      <c r="B14" s="31"/>
      <c r="C14" s="122" t="s">
        <v>1283</v>
      </c>
      <c r="D14" s="78">
        <f>BasicData!F40</f>
        <v>41228</v>
      </c>
      <c r="E14" s="31"/>
      <c r="F14" s="31"/>
    </row>
    <row r="15" spans="2:8" s="32" customFormat="1" ht="16.5" x14ac:dyDescent="0.3">
      <c r="B15" s="31"/>
      <c r="C15" s="74"/>
      <c r="D15" s="31"/>
      <c r="E15" s="31"/>
      <c r="F15" s="31"/>
    </row>
    <row r="16" spans="2:8" s="32" customFormat="1" ht="16.5" x14ac:dyDescent="0.3">
      <c r="B16" s="31"/>
      <c r="C16" s="122" t="s">
        <v>571</v>
      </c>
      <c r="D16" s="102">
        <f>Finance!H49</f>
        <v>137765</v>
      </c>
      <c r="E16" s="31"/>
      <c r="F16" s="31"/>
    </row>
    <row r="17" spans="2:6" s="32" customFormat="1" ht="16.5" x14ac:dyDescent="0.3">
      <c r="B17" s="31"/>
      <c r="C17" s="122" t="s">
        <v>1282</v>
      </c>
      <c r="D17" s="103">
        <f>COUNTA(CriticalRisk!C14:C20)</f>
        <v>3</v>
      </c>
      <c r="E17" s="31"/>
      <c r="F17" s="31"/>
    </row>
    <row r="18" spans="2:6" s="32" customFormat="1" ht="16.5" x14ac:dyDescent="0.3">
      <c r="B18" s="31"/>
      <c r="C18" s="74"/>
      <c r="D18" s="31"/>
      <c r="E18" s="31"/>
      <c r="F18" s="31"/>
    </row>
    <row r="19" spans="2:6" s="32" customFormat="1" ht="16.5" x14ac:dyDescent="0.3">
      <c r="B19" s="31"/>
      <c r="C19" s="123" t="s">
        <v>531</v>
      </c>
      <c r="D19" s="107" t="s">
        <v>1285</v>
      </c>
      <c r="E19" s="31"/>
      <c r="F19" s="31"/>
    </row>
    <row r="20" spans="2:6" s="32" customFormat="1" ht="16.5" x14ac:dyDescent="0.3">
      <c r="B20" s="31"/>
      <c r="C20" s="123" t="s">
        <v>1279</v>
      </c>
      <c r="D20" s="107" t="s">
        <v>1285</v>
      </c>
      <c r="E20" s="47"/>
      <c r="F20" s="47"/>
    </row>
    <row r="21" spans="2:6" s="32" customFormat="1" ht="16.5" x14ac:dyDescent="0.3">
      <c r="B21" s="31"/>
      <c r="C21" s="123" t="s">
        <v>1280</v>
      </c>
      <c r="D21" s="107" t="s">
        <v>2</v>
      </c>
      <c r="E21" s="47"/>
      <c r="F21" s="47"/>
    </row>
    <row r="22" spans="2:6" s="32" customFormat="1" ht="16.5" x14ac:dyDescent="0.3">
      <c r="B22" s="31"/>
      <c r="C22" s="123" t="s">
        <v>1281</v>
      </c>
      <c r="D22" s="104" t="str">
        <f>IF(OR(Adjustments!E17="Yes",Adjustments!E18="Yes",Adjustments!E19="Yes"),"Yes","No")</f>
        <v>Yes</v>
      </c>
      <c r="E22" s="47"/>
      <c r="F22" s="47"/>
    </row>
    <row r="23" spans="2:6" s="32" customFormat="1" ht="16.5" x14ac:dyDescent="0.3">
      <c r="B23" s="31"/>
      <c r="C23" s="74"/>
      <c r="D23" s="31"/>
      <c r="E23" s="31"/>
      <c r="F23" s="31"/>
    </row>
    <row r="24" spans="2:6" s="32" customFormat="1" ht="16.5" hidden="1" x14ac:dyDescent="0.3">
      <c r="B24" s="31"/>
      <c r="C24" s="31"/>
      <c r="D24" s="31"/>
      <c r="E24" s="31"/>
      <c r="F24" s="31"/>
    </row>
    <row r="25" spans="2:6" s="32" customFormat="1" ht="16.5" x14ac:dyDescent="0.3">
      <c r="B25" s="31"/>
      <c r="C25" s="122" t="s">
        <v>879</v>
      </c>
      <c r="D25" s="16" t="s">
        <v>1512</v>
      </c>
      <c r="E25" s="31"/>
      <c r="F25" s="31"/>
    </row>
    <row r="26" spans="2:6" s="32" customFormat="1" ht="16.5" x14ac:dyDescent="0.3">
      <c r="B26" s="31"/>
      <c r="C26" s="122" t="s">
        <v>779</v>
      </c>
      <c r="D26" s="16" t="s">
        <v>1513</v>
      </c>
      <c r="E26" s="31"/>
      <c r="F26" s="31"/>
    </row>
    <row r="27" spans="2:6" s="32" customFormat="1" ht="16.5" x14ac:dyDescent="0.3">
      <c r="B27" s="31"/>
      <c r="C27" s="62" t="s">
        <v>1816</v>
      </c>
      <c r="D27" s="31"/>
      <c r="E27" s="31"/>
      <c r="F27" s="31"/>
    </row>
    <row r="28" spans="2:6" s="32" customFormat="1" ht="249.95" customHeight="1" x14ac:dyDescent="0.3">
      <c r="B28" s="31"/>
      <c r="C28" s="17"/>
      <c r="D28" s="31"/>
      <c r="E28" s="31"/>
      <c r="F28" s="31"/>
    </row>
    <row r="29" spans="2:6" s="32" customFormat="1" ht="16.5" x14ac:dyDescent="0.3">
      <c r="B29" s="31"/>
      <c r="C29" s="31"/>
      <c r="D29" s="31"/>
      <c r="E29" s="31"/>
      <c r="F29" s="31"/>
    </row>
    <row r="30" spans="2:6" s="32" customFormat="1" ht="16.5" x14ac:dyDescent="0.3">
      <c r="B30" s="31"/>
      <c r="C30" s="74" t="s">
        <v>1817</v>
      </c>
      <c r="D30" s="31"/>
      <c r="E30" s="31"/>
      <c r="F30" s="31"/>
    </row>
    <row r="31" spans="2:6" s="32" customFormat="1" ht="249.95" customHeight="1" x14ac:dyDescent="0.3">
      <c r="B31" s="31"/>
      <c r="C31" s="17" t="s">
        <v>5</v>
      </c>
      <c r="D31" s="31"/>
      <c r="E31" s="31"/>
      <c r="F31" s="31"/>
    </row>
    <row r="32" spans="2:6" s="32" customFormat="1" ht="16.5" x14ac:dyDescent="0.3">
      <c r="B32" s="31"/>
      <c r="C32" s="31"/>
      <c r="D32" s="31"/>
      <c r="E32" s="31"/>
      <c r="F32" s="31"/>
    </row>
    <row r="33" spans="2:6" s="32" customFormat="1" ht="16.5" x14ac:dyDescent="0.3">
      <c r="B33" s="122" t="s">
        <v>1277</v>
      </c>
      <c r="C33" s="5" t="s">
        <v>3</v>
      </c>
      <c r="D33" s="31"/>
      <c r="E33" s="31"/>
      <c r="F33" s="31"/>
    </row>
    <row r="34" spans="2:6" ht="16.5" x14ac:dyDescent="0.3">
      <c r="B34" s="89" t="s">
        <v>1278</v>
      </c>
      <c r="C34" s="271" t="s">
        <v>4</v>
      </c>
      <c r="D34" s="31"/>
      <c r="E34" s="31"/>
      <c r="F34" s="31"/>
    </row>
    <row r="35" spans="2:6" ht="16.5" x14ac:dyDescent="0.3">
      <c r="B35" s="122" t="s">
        <v>878</v>
      </c>
      <c r="C35" s="27">
        <v>40395</v>
      </c>
      <c r="D35" s="31"/>
      <c r="E35" s="31"/>
      <c r="F35" s="31"/>
    </row>
    <row r="36" spans="2:6" ht="16.5" x14ac:dyDescent="0.3">
      <c r="B36" s="31"/>
      <c r="C36" s="31"/>
      <c r="D36" s="31"/>
      <c r="E36" s="31"/>
      <c r="F36" s="31"/>
    </row>
    <row r="37" spans="2:6" ht="30" x14ac:dyDescent="0.25">
      <c r="B37" s="143" t="s">
        <v>573</v>
      </c>
      <c r="C37" s="142" t="s">
        <v>572</v>
      </c>
      <c r="D37" s="30"/>
      <c r="E37" s="30"/>
      <c r="F37" s="30"/>
    </row>
    <row r="38" spans="2:6" ht="16.5" x14ac:dyDescent="0.25">
      <c r="B38" s="88"/>
      <c r="C38" s="142"/>
      <c r="D38" s="30"/>
      <c r="E38" s="30"/>
      <c r="F38" s="30"/>
    </row>
    <row r="39" spans="2:6" ht="16.5" x14ac:dyDescent="0.25">
      <c r="B39" s="88"/>
      <c r="C39" s="142"/>
      <c r="D39" s="30"/>
      <c r="E39" s="30"/>
      <c r="F39" s="30"/>
    </row>
    <row r="40" spans="2:6" ht="16.5" hidden="1" x14ac:dyDescent="0.3">
      <c r="B40" s="32" t="s">
        <v>1290</v>
      </c>
      <c r="D40" s="109">
        <v>1</v>
      </c>
      <c r="E40" s="76" t="s">
        <v>1284</v>
      </c>
    </row>
    <row r="41" spans="2:6" ht="16.5" hidden="1" x14ac:dyDescent="0.3">
      <c r="B41" s="32" t="s">
        <v>1318</v>
      </c>
      <c r="D41" s="109">
        <v>2</v>
      </c>
      <c r="E41" s="76" t="s">
        <v>1285</v>
      </c>
    </row>
    <row r="42" spans="2:6" ht="16.5" hidden="1" x14ac:dyDescent="0.3">
      <c r="B42" s="32" t="s">
        <v>1319</v>
      </c>
      <c r="D42" s="109">
        <v>3</v>
      </c>
      <c r="E42" s="76" t="s">
        <v>1286</v>
      </c>
    </row>
    <row r="43" spans="2:6" ht="16.5" hidden="1" x14ac:dyDescent="0.3">
      <c r="B43" s="32" t="s">
        <v>1320</v>
      </c>
      <c r="D43" s="109">
        <v>4</v>
      </c>
      <c r="E43" s="76" t="s">
        <v>1287</v>
      </c>
    </row>
    <row r="44" spans="2:6" ht="16.5" hidden="1" x14ac:dyDescent="0.3">
      <c r="D44" s="109">
        <v>5</v>
      </c>
      <c r="E44" s="76" t="s">
        <v>1288</v>
      </c>
      <c r="F44" s="32"/>
    </row>
    <row r="45" spans="2:6" ht="16.5" hidden="1" x14ac:dyDescent="0.3">
      <c r="D45" s="109">
        <v>6</v>
      </c>
      <c r="E45" s="76" t="s">
        <v>1289</v>
      </c>
    </row>
    <row r="46" spans="2:6" ht="16.5" hidden="1" x14ac:dyDescent="0.3">
      <c r="B46" s="76"/>
      <c r="C46" s="32"/>
      <c r="D46" s="32"/>
    </row>
    <row r="47" spans="2:6" hidden="1" x14ac:dyDescent="0.25">
      <c r="B47" s="108" t="s">
        <v>1551</v>
      </c>
      <c r="C47" s="108"/>
    </row>
    <row r="48" spans="2:6" hidden="1" x14ac:dyDescent="0.25">
      <c r="B48" s="29">
        <f>CriticalRisk!P11</f>
        <v>2</v>
      </c>
      <c r="C48" s="29" t="str">
        <f>VLOOKUP(B48,D40:E45,2,FALSE)</f>
        <v>S</v>
      </c>
    </row>
    <row r="49" spans="2:5" hidden="1" x14ac:dyDescent="0.25">
      <c r="B49" s="29" t="s">
        <v>381</v>
      </c>
    </row>
    <row r="50" spans="2:5" hidden="1" x14ac:dyDescent="0.25">
      <c r="B50" s="110">
        <f>D17</f>
        <v>3</v>
      </c>
    </row>
    <row r="51" spans="2:5" hidden="1" x14ac:dyDescent="0.25">
      <c r="B51" s="110" t="s">
        <v>376</v>
      </c>
    </row>
    <row r="52" spans="2:5" hidden="1" x14ac:dyDescent="0.25">
      <c r="B52" s="110" t="str">
        <f>C48&amp;IF(B50&gt;3,3,B50)</f>
        <v>S3</v>
      </c>
      <c r="C52" s="29" t="str">
        <f>VLOOKUP(B52,B55:C83,2,FALSE)</f>
        <v>High</v>
      </c>
    </row>
    <row r="53" spans="2:5" hidden="1" x14ac:dyDescent="0.25"/>
    <row r="54" spans="2:5" ht="60" hidden="1" x14ac:dyDescent="0.25">
      <c r="C54" s="111" t="s">
        <v>376</v>
      </c>
      <c r="D54" s="112" t="s">
        <v>1552</v>
      </c>
      <c r="E54" s="111" t="s">
        <v>1553</v>
      </c>
    </row>
    <row r="55" spans="2:5" hidden="1" x14ac:dyDescent="0.25">
      <c r="B55" s="29" t="str">
        <f>D55&amp;E55</f>
        <v>HS0</v>
      </c>
      <c r="C55" s="113" t="s">
        <v>377</v>
      </c>
      <c r="D55" s="114" t="s">
        <v>1284</v>
      </c>
      <c r="E55" s="113">
        <v>0</v>
      </c>
    </row>
    <row r="56" spans="2:5" hidden="1" x14ac:dyDescent="0.25">
      <c r="B56" s="29" t="str">
        <f t="shared" ref="B56:B83" si="0">D56&amp;E56</f>
        <v>HS1</v>
      </c>
      <c r="C56" s="113" t="s">
        <v>378</v>
      </c>
      <c r="D56" s="114" t="s">
        <v>1284</v>
      </c>
      <c r="E56" s="113">
        <v>1</v>
      </c>
    </row>
    <row r="57" spans="2:5" hidden="1" x14ac:dyDescent="0.25">
      <c r="B57" s="29" t="str">
        <f t="shared" si="0"/>
        <v>HS2</v>
      </c>
      <c r="C57" s="113" t="s">
        <v>379</v>
      </c>
      <c r="D57" s="114" t="s">
        <v>1284</v>
      </c>
      <c r="E57" s="113">
        <v>2</v>
      </c>
    </row>
    <row r="58" spans="2:5" hidden="1" x14ac:dyDescent="0.25">
      <c r="B58" s="29" t="str">
        <f t="shared" si="0"/>
        <v>HS3</v>
      </c>
      <c r="C58" s="113" t="s">
        <v>380</v>
      </c>
      <c r="D58" s="114" t="s">
        <v>1284</v>
      </c>
      <c r="E58" s="113">
        <v>3</v>
      </c>
    </row>
    <row r="59" spans="2:5" hidden="1" x14ac:dyDescent="0.25">
      <c r="B59" s="29" t="str">
        <f t="shared" si="0"/>
        <v/>
      </c>
      <c r="C59" s="115"/>
      <c r="D59" s="116"/>
      <c r="E59" s="115"/>
    </row>
    <row r="60" spans="2:5" hidden="1" x14ac:dyDescent="0.25">
      <c r="B60" s="29" t="str">
        <f t="shared" si="0"/>
        <v>S0</v>
      </c>
      <c r="C60" s="113" t="s">
        <v>377</v>
      </c>
      <c r="D60" s="114" t="s">
        <v>1285</v>
      </c>
      <c r="E60" s="113">
        <v>0</v>
      </c>
    </row>
    <row r="61" spans="2:5" hidden="1" x14ac:dyDescent="0.25">
      <c r="B61" s="29" t="str">
        <f t="shared" si="0"/>
        <v>S1</v>
      </c>
      <c r="C61" s="113" t="s">
        <v>378</v>
      </c>
      <c r="D61" s="114" t="s">
        <v>1285</v>
      </c>
      <c r="E61" s="113">
        <v>1</v>
      </c>
    </row>
    <row r="62" spans="2:5" hidden="1" x14ac:dyDescent="0.25">
      <c r="B62" s="29" t="str">
        <f t="shared" si="0"/>
        <v>S2</v>
      </c>
      <c r="C62" s="113" t="s">
        <v>379</v>
      </c>
      <c r="D62" s="114" t="s">
        <v>1285</v>
      </c>
      <c r="E62" s="113">
        <v>2</v>
      </c>
    </row>
    <row r="63" spans="2:5" hidden="1" x14ac:dyDescent="0.25">
      <c r="B63" s="29" t="str">
        <f t="shared" si="0"/>
        <v>S3</v>
      </c>
      <c r="C63" s="113" t="s">
        <v>380</v>
      </c>
      <c r="D63" s="114" t="s">
        <v>1285</v>
      </c>
      <c r="E63" s="113">
        <v>3</v>
      </c>
    </row>
    <row r="64" spans="2:5" hidden="1" x14ac:dyDescent="0.25">
      <c r="B64" s="29" t="str">
        <f t="shared" si="0"/>
        <v/>
      </c>
      <c r="C64" s="115"/>
      <c r="D64" s="116"/>
      <c r="E64" s="115"/>
    </row>
    <row r="65" spans="2:5" hidden="1" x14ac:dyDescent="0.25">
      <c r="B65" s="29" t="str">
        <f t="shared" si="0"/>
        <v>MS0</v>
      </c>
      <c r="C65" s="113" t="s">
        <v>377</v>
      </c>
      <c r="D65" s="114" t="s">
        <v>1286</v>
      </c>
      <c r="E65" s="113">
        <v>0</v>
      </c>
    </row>
    <row r="66" spans="2:5" hidden="1" x14ac:dyDescent="0.25">
      <c r="B66" s="29" t="str">
        <f t="shared" si="0"/>
        <v>MS1</v>
      </c>
      <c r="C66" s="113" t="s">
        <v>378</v>
      </c>
      <c r="D66" s="114" t="s">
        <v>1286</v>
      </c>
      <c r="E66" s="113">
        <v>1</v>
      </c>
    </row>
    <row r="67" spans="2:5" hidden="1" x14ac:dyDescent="0.25">
      <c r="B67" s="29" t="str">
        <f t="shared" si="0"/>
        <v>MS2</v>
      </c>
      <c r="C67" s="113" t="s">
        <v>379</v>
      </c>
      <c r="D67" s="114" t="s">
        <v>1286</v>
      </c>
      <c r="E67" s="113">
        <v>2</v>
      </c>
    </row>
    <row r="68" spans="2:5" hidden="1" x14ac:dyDescent="0.25">
      <c r="B68" s="29" t="str">
        <f t="shared" si="0"/>
        <v>MS3</v>
      </c>
      <c r="C68" s="113" t="s">
        <v>380</v>
      </c>
      <c r="D68" s="114" t="s">
        <v>1286</v>
      </c>
      <c r="E68" s="113">
        <v>3</v>
      </c>
    </row>
    <row r="69" spans="2:5" hidden="1" x14ac:dyDescent="0.25">
      <c r="B69" s="29" t="str">
        <f t="shared" si="0"/>
        <v/>
      </c>
      <c r="C69" s="115"/>
      <c r="D69" s="116"/>
      <c r="E69" s="115"/>
    </row>
    <row r="70" spans="2:5" hidden="1" x14ac:dyDescent="0.25">
      <c r="B70" s="29" t="str">
        <f t="shared" si="0"/>
        <v>MU0</v>
      </c>
      <c r="C70" s="113" t="s">
        <v>378</v>
      </c>
      <c r="D70" s="114" t="s">
        <v>1287</v>
      </c>
      <c r="E70" s="113">
        <v>0</v>
      </c>
    </row>
    <row r="71" spans="2:5" hidden="1" x14ac:dyDescent="0.25">
      <c r="B71" s="29" t="str">
        <f t="shared" si="0"/>
        <v>MU1</v>
      </c>
      <c r="C71" s="113" t="s">
        <v>378</v>
      </c>
      <c r="D71" s="114" t="s">
        <v>1287</v>
      </c>
      <c r="E71" s="113">
        <v>1</v>
      </c>
    </row>
    <row r="72" spans="2:5" hidden="1" x14ac:dyDescent="0.25">
      <c r="B72" s="29" t="str">
        <f t="shared" si="0"/>
        <v>MU2</v>
      </c>
      <c r="C72" s="113" t="s">
        <v>379</v>
      </c>
      <c r="D72" s="114" t="s">
        <v>1287</v>
      </c>
      <c r="E72" s="113">
        <v>2</v>
      </c>
    </row>
    <row r="73" spans="2:5" hidden="1" x14ac:dyDescent="0.25">
      <c r="B73" s="29" t="str">
        <f t="shared" si="0"/>
        <v>MU3</v>
      </c>
      <c r="C73" s="113" t="s">
        <v>380</v>
      </c>
      <c r="D73" s="114" t="s">
        <v>1287</v>
      </c>
      <c r="E73" s="113">
        <v>3</v>
      </c>
    </row>
    <row r="74" spans="2:5" hidden="1" x14ac:dyDescent="0.25">
      <c r="B74" s="29" t="str">
        <f t="shared" si="0"/>
        <v/>
      </c>
      <c r="C74" s="115"/>
      <c r="D74" s="116"/>
      <c r="E74" s="115"/>
    </row>
    <row r="75" spans="2:5" hidden="1" x14ac:dyDescent="0.25">
      <c r="B75" s="29" t="str">
        <f t="shared" si="0"/>
        <v>U0</v>
      </c>
      <c r="C75" s="113" t="s">
        <v>379</v>
      </c>
      <c r="D75" s="114" t="s">
        <v>1288</v>
      </c>
      <c r="E75" s="113">
        <v>0</v>
      </c>
    </row>
    <row r="76" spans="2:5" hidden="1" x14ac:dyDescent="0.25">
      <c r="B76" s="29" t="str">
        <f t="shared" si="0"/>
        <v>U1</v>
      </c>
      <c r="C76" s="113" t="s">
        <v>379</v>
      </c>
      <c r="D76" s="114" t="s">
        <v>1288</v>
      </c>
      <c r="E76" s="113">
        <v>1</v>
      </c>
    </row>
    <row r="77" spans="2:5" hidden="1" x14ac:dyDescent="0.25">
      <c r="B77" s="29" t="str">
        <f t="shared" si="0"/>
        <v>U2</v>
      </c>
      <c r="C77" s="113" t="s">
        <v>379</v>
      </c>
      <c r="D77" s="114" t="s">
        <v>1288</v>
      </c>
      <c r="E77" s="113">
        <v>2</v>
      </c>
    </row>
    <row r="78" spans="2:5" hidden="1" x14ac:dyDescent="0.25">
      <c r="B78" s="29" t="str">
        <f t="shared" si="0"/>
        <v>U3</v>
      </c>
      <c r="C78" s="113" t="s">
        <v>380</v>
      </c>
      <c r="D78" s="114" t="s">
        <v>1288</v>
      </c>
      <c r="E78" s="113">
        <v>3</v>
      </c>
    </row>
    <row r="79" spans="2:5" hidden="1" x14ac:dyDescent="0.25">
      <c r="B79" s="29" t="str">
        <f t="shared" si="0"/>
        <v/>
      </c>
      <c r="C79" s="115"/>
      <c r="D79" s="116"/>
      <c r="E79" s="115"/>
    </row>
    <row r="80" spans="2:5" hidden="1" x14ac:dyDescent="0.25">
      <c r="B80" s="29" t="str">
        <f t="shared" si="0"/>
        <v>HU0</v>
      </c>
      <c r="C80" s="113" t="s">
        <v>380</v>
      </c>
      <c r="D80" s="114" t="s">
        <v>1289</v>
      </c>
      <c r="E80" s="113">
        <v>0</v>
      </c>
    </row>
    <row r="81" spans="2:5" hidden="1" x14ac:dyDescent="0.25">
      <c r="B81" s="29" t="str">
        <f t="shared" si="0"/>
        <v>HU1</v>
      </c>
      <c r="C81" s="113" t="s">
        <v>380</v>
      </c>
      <c r="D81" s="114" t="s">
        <v>1289</v>
      </c>
      <c r="E81" s="113">
        <v>1</v>
      </c>
    </row>
    <row r="82" spans="2:5" hidden="1" x14ac:dyDescent="0.25">
      <c r="B82" s="29" t="str">
        <f t="shared" si="0"/>
        <v>HU2</v>
      </c>
      <c r="C82" s="113" t="s">
        <v>380</v>
      </c>
      <c r="D82" s="114" t="s">
        <v>1289</v>
      </c>
      <c r="E82" s="113">
        <v>2</v>
      </c>
    </row>
    <row r="83" spans="2:5" hidden="1" x14ac:dyDescent="0.25">
      <c r="B83" s="29" t="str">
        <f t="shared" si="0"/>
        <v>HU3</v>
      </c>
      <c r="C83" s="113" t="s">
        <v>380</v>
      </c>
      <c r="D83" s="114" t="s">
        <v>1289</v>
      </c>
      <c r="E83" s="113">
        <v>3</v>
      </c>
    </row>
    <row r="84" spans="2:5" hidden="1" x14ac:dyDescent="0.25"/>
    <row r="85" spans="2:5" hidden="1" x14ac:dyDescent="0.25"/>
    <row r="86" spans="2:5" hidden="1" x14ac:dyDescent="0.25"/>
  </sheetData>
  <sheetProtection password="CA59" sheet="1" objects="1" scenarios="1"/>
  <mergeCells count="3">
    <mergeCell ref="B10:F10"/>
    <mergeCell ref="B11:F11"/>
    <mergeCell ref="B12:F12"/>
  </mergeCells>
  <phoneticPr fontId="3" type="noConversion"/>
  <dataValidations count="3">
    <dataValidation type="whole" allowBlank="1" showInputMessage="1" showErrorMessage="1" sqref="C35 D14">
      <formula1>0</formula1>
      <formula2>1000000</formula2>
    </dataValidation>
    <dataValidation type="whole" allowBlank="1" showInputMessage="1" showErrorMessage="1" sqref="D16:D17">
      <formula1>-9999999999999990</formula1>
      <formula2>9999999999999990</formula2>
    </dataValidation>
    <dataValidation type="list" allowBlank="1" showInputMessage="1" showErrorMessage="1" sqref="D25:D26">
      <formula1>$H$8:$H$9</formula1>
    </dataValidation>
  </dataValidations>
  <printOptions horizontalCentered="1"/>
  <pageMargins left="0.39370078740157483" right="0.23622047244094491" top="0.45" bottom="0.43" header="0.32" footer="0.24"/>
  <pageSetup paperSize="9" scale="85" orientation="landscape" horizontalDpi="300" verticalDpi="300" r:id="rId1"/>
  <headerFooter alignWithMargins="0">
    <oddFooter>&amp;RPage &amp;P of &amp;N</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_Ind1"/>
  <dimension ref="B2:G28"/>
  <sheetViews>
    <sheetView showGridLines="0" zoomScaleNormal="100" workbookViewId="0">
      <selection activeCell="C20" sqref="C20"/>
    </sheetView>
  </sheetViews>
  <sheetFormatPr defaultRowHeight="15" x14ac:dyDescent="0.25"/>
  <cols>
    <col min="1" max="1" width="2.7109375" style="29" customWidth="1"/>
    <col min="2" max="2" width="15.85546875" style="29" customWidth="1"/>
    <col min="3" max="3" width="128.5703125" style="29" customWidth="1"/>
    <col min="4" max="4" width="13.42578125" style="29" customWidth="1"/>
    <col min="5" max="5" width="2" style="29" customWidth="1"/>
    <col min="6" max="16384" width="9.140625" style="29"/>
  </cols>
  <sheetData>
    <row r="2" spans="2:7" x14ac:dyDescent="0.25">
      <c r="D2" s="30"/>
      <c r="E2" s="30"/>
    </row>
    <row r="3" spans="2:7" x14ac:dyDescent="0.25">
      <c r="D3" s="30"/>
      <c r="E3" s="30"/>
    </row>
    <row r="4" spans="2:7" x14ac:dyDescent="0.25">
      <c r="D4" s="30"/>
      <c r="E4" s="30"/>
    </row>
    <row r="5" spans="2:7" x14ac:dyDescent="0.25">
      <c r="D5" s="30"/>
      <c r="E5" s="30"/>
    </row>
    <row r="6" spans="2:7" x14ac:dyDescent="0.25">
      <c r="B6" s="30"/>
      <c r="C6" s="30"/>
      <c r="D6" s="30"/>
      <c r="E6" s="30"/>
    </row>
    <row r="7" spans="2:7" ht="16.5" x14ac:dyDescent="0.3">
      <c r="B7" s="31" t="str">
        <f>"Selected Project:  "&amp;BasicData!$E$12</f>
        <v>Selected Project:  Bosnia Herzegovina: Mainstreaming Karst Peatlands Conservation Concerns into Key Economic Sectors - KARST</v>
      </c>
      <c r="C7" s="30"/>
      <c r="D7" s="30"/>
      <c r="E7" s="30"/>
    </row>
    <row r="8" spans="2:7" hidden="1" x14ac:dyDescent="0.25">
      <c r="B8" s="30"/>
      <c r="C8" s="30"/>
      <c r="D8" s="30"/>
      <c r="E8" s="30"/>
    </row>
    <row r="9" spans="2:7" hidden="1" x14ac:dyDescent="0.25">
      <c r="B9" s="30"/>
      <c r="C9" s="30"/>
      <c r="D9" s="30"/>
      <c r="E9" s="30"/>
    </row>
    <row r="10" spans="2:7" s="32" customFormat="1" ht="20.25" x14ac:dyDescent="0.3">
      <c r="B10" s="287" t="s">
        <v>1413</v>
      </c>
      <c r="C10" s="287"/>
      <c r="D10" s="287"/>
      <c r="E10" s="287"/>
    </row>
    <row r="11" spans="2:7" s="32" customFormat="1" ht="16.5" x14ac:dyDescent="0.3">
      <c r="B11" s="288"/>
      <c r="C11" s="288"/>
      <c r="D11" s="288"/>
      <c r="E11" s="288"/>
    </row>
    <row r="12" spans="2:7" s="32" customFormat="1" ht="16.5" x14ac:dyDescent="0.3">
      <c r="B12" s="31"/>
      <c r="C12" s="74" t="s">
        <v>575</v>
      </c>
      <c r="D12" s="31"/>
      <c r="E12" s="31"/>
      <c r="G12" s="76"/>
    </row>
    <row r="13" spans="2:7" s="32" customFormat="1" ht="198.75" customHeight="1" x14ac:dyDescent="0.3">
      <c r="B13" s="31"/>
      <c r="C13" s="7" t="s">
        <v>87</v>
      </c>
      <c r="D13" s="31"/>
      <c r="E13" s="31"/>
      <c r="G13" s="76"/>
    </row>
    <row r="14" spans="2:7" s="32" customFormat="1" ht="16.5" x14ac:dyDescent="0.3">
      <c r="B14" s="31"/>
      <c r="C14" s="31"/>
      <c r="D14" s="31"/>
      <c r="E14" s="31"/>
    </row>
    <row r="15" spans="2:7" s="32" customFormat="1" ht="16.5" x14ac:dyDescent="0.3">
      <c r="B15" s="31"/>
      <c r="C15" s="74" t="s">
        <v>576</v>
      </c>
      <c r="D15" s="31"/>
      <c r="E15" s="31"/>
    </row>
    <row r="16" spans="2:7" s="32" customFormat="1" ht="200.1" customHeight="1" x14ac:dyDescent="0.3">
      <c r="B16" s="31"/>
      <c r="C16" s="7" t="s">
        <v>1576</v>
      </c>
      <c r="D16" s="31"/>
      <c r="E16" s="31"/>
    </row>
    <row r="17" spans="2:5" s="32" customFormat="1" ht="16.5" x14ac:dyDescent="0.3">
      <c r="B17" s="31"/>
      <c r="C17" s="31"/>
      <c r="D17" s="31"/>
      <c r="E17" s="31"/>
    </row>
    <row r="18" spans="2:5" s="32" customFormat="1" ht="16.5" x14ac:dyDescent="0.3">
      <c r="B18" s="31"/>
      <c r="C18" s="124" t="s">
        <v>394</v>
      </c>
      <c r="D18" s="31"/>
      <c r="E18" s="31"/>
    </row>
    <row r="19" spans="2:5" s="32" customFormat="1" ht="200.1" customHeight="1" x14ac:dyDescent="0.3">
      <c r="B19" s="60"/>
      <c r="C19" s="7" t="s">
        <v>26</v>
      </c>
      <c r="D19" s="31"/>
      <c r="E19" s="31"/>
    </row>
    <row r="20" spans="2:5" s="32" customFormat="1" ht="16.5" x14ac:dyDescent="0.3">
      <c r="B20" s="31"/>
      <c r="C20" s="31"/>
      <c r="D20" s="31"/>
      <c r="E20" s="31"/>
    </row>
    <row r="21" spans="2:5" s="32" customFormat="1" ht="16.5" x14ac:dyDescent="0.3">
      <c r="B21" s="122" t="s">
        <v>1277</v>
      </c>
      <c r="C21" s="7" t="s">
        <v>23</v>
      </c>
      <c r="D21" s="47"/>
      <c r="E21" s="47"/>
    </row>
    <row r="22" spans="2:5" s="32" customFormat="1" ht="16.5" x14ac:dyDescent="0.3">
      <c r="B22" s="89" t="s">
        <v>1278</v>
      </c>
      <c r="C22" s="166" t="s">
        <v>1577</v>
      </c>
      <c r="D22" s="47"/>
      <c r="E22" s="47"/>
    </row>
    <row r="23" spans="2:5" ht="16.5" x14ac:dyDescent="0.3">
      <c r="B23" s="122" t="s">
        <v>989</v>
      </c>
      <c r="C23" s="28">
        <v>40359</v>
      </c>
      <c r="D23" s="31"/>
      <c r="E23" s="31"/>
    </row>
    <row r="24" spans="2:5" ht="16.5" x14ac:dyDescent="0.3">
      <c r="B24" s="31"/>
      <c r="C24" s="31"/>
      <c r="D24" s="31"/>
      <c r="E24" s="31"/>
    </row>
    <row r="25" spans="2:5" ht="16.5" x14ac:dyDescent="0.3">
      <c r="B25" s="31"/>
      <c r="C25" s="31"/>
      <c r="D25" s="31"/>
      <c r="E25" s="31"/>
    </row>
    <row r="26" spans="2:5" ht="16.5" x14ac:dyDescent="0.3">
      <c r="B26" s="30"/>
      <c r="C26" s="31"/>
      <c r="D26" s="30"/>
      <c r="E26" s="30"/>
    </row>
    <row r="27" spans="2:5" x14ac:dyDescent="0.25">
      <c r="B27" s="30"/>
      <c r="C27" s="30"/>
      <c r="D27" s="30"/>
      <c r="E27" s="30"/>
    </row>
    <row r="28" spans="2:5" x14ac:dyDescent="0.25">
      <c r="B28" s="30"/>
      <c r="C28" s="30"/>
      <c r="D28" s="30"/>
      <c r="E28" s="30"/>
    </row>
  </sheetData>
  <sheetProtection password="CA59" sheet="1" objects="1" scenarios="1"/>
  <mergeCells count="2">
    <mergeCell ref="B10:E10"/>
    <mergeCell ref="B11:E11"/>
  </mergeCells>
  <phoneticPr fontId="3" type="noConversion"/>
  <printOptions horizontalCentered="1"/>
  <pageMargins left="0.31496062992125984" right="0.35433070866141736" top="0.98425196850393704" bottom="0.79" header="0.51181102362204722" footer="0.51181102362204722"/>
  <pageSetup paperSize="9" scale="90" orientation="landscape" horizontalDpi="300" verticalDpi="300" r:id="rId1"/>
  <headerFooter alignWithMargins="0">
    <oddFooter>&amp;RPage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_Obj"/>
  <dimension ref="B2:I438"/>
  <sheetViews>
    <sheetView showGridLines="0" zoomScaleNormal="100" workbookViewId="0"/>
  </sheetViews>
  <sheetFormatPr defaultRowHeight="15" x14ac:dyDescent="0.25"/>
  <cols>
    <col min="1" max="1" width="2.7109375" customWidth="1"/>
    <col min="2" max="2" width="13.28515625" customWidth="1"/>
    <col min="3" max="4" width="55.7109375" customWidth="1"/>
    <col min="5" max="6" width="33.7109375" customWidth="1"/>
    <col min="7" max="8" width="55.7109375" customWidth="1"/>
    <col min="9" max="9" width="3.28515625" customWidth="1"/>
  </cols>
  <sheetData>
    <row r="2" spans="2:9" x14ac:dyDescent="0.25">
      <c r="E2" s="1"/>
      <c r="F2" s="1"/>
      <c r="G2" s="1"/>
      <c r="H2" s="1"/>
      <c r="I2" s="1"/>
    </row>
    <row r="3" spans="2:9" x14ac:dyDescent="0.25">
      <c r="E3" s="1"/>
      <c r="F3" s="1"/>
      <c r="G3" s="1"/>
      <c r="H3" s="1"/>
      <c r="I3" s="1"/>
    </row>
    <row r="4" spans="2:9" x14ac:dyDescent="0.25">
      <c r="E4" s="1"/>
      <c r="F4" s="1"/>
      <c r="G4" s="1"/>
      <c r="H4" s="1"/>
      <c r="I4" s="1"/>
    </row>
    <row r="5" spans="2:9" x14ac:dyDescent="0.25">
      <c r="E5" s="1"/>
      <c r="F5" s="1"/>
      <c r="G5" s="1"/>
      <c r="H5" s="1"/>
      <c r="I5" s="1"/>
    </row>
    <row r="6" spans="2:9" x14ac:dyDescent="0.25">
      <c r="B6" s="1"/>
      <c r="C6" s="1"/>
      <c r="D6" s="1"/>
      <c r="E6" s="1"/>
      <c r="F6" s="1"/>
      <c r="G6" s="1"/>
      <c r="H6" s="1"/>
      <c r="I6" s="1"/>
    </row>
    <row r="7" spans="2:9" ht="16.5" x14ac:dyDescent="0.3">
      <c r="B7" s="2" t="str">
        <f>"Selected Project:  "&amp;BasicData!$E$12</f>
        <v>Selected Project:  Bosnia Herzegovina: Mainstreaming Karst Peatlands Conservation Concerns into Key Economic Sectors - KARST</v>
      </c>
      <c r="C7" s="1"/>
      <c r="D7" s="1"/>
      <c r="E7" s="1"/>
      <c r="F7" s="1"/>
      <c r="G7" s="1"/>
      <c r="H7" s="1"/>
      <c r="I7" s="1"/>
    </row>
    <row r="8" spans="2:9" ht="16.5" hidden="1" x14ac:dyDescent="0.25">
      <c r="B8" s="1"/>
      <c r="C8" s="7" t="e">
        <f>#REF!</f>
        <v>#REF!</v>
      </c>
      <c r="D8" s="7" t="e">
        <f>#REF!</f>
        <v>#REF!</v>
      </c>
      <c r="E8" s="7" t="e">
        <f>#REF!</f>
        <v>#REF!</v>
      </c>
      <c r="F8" s="7" t="e">
        <f>#REF!</f>
        <v>#REF!</v>
      </c>
      <c r="G8" s="7" t="e">
        <f>#REF!</f>
        <v>#REF!</v>
      </c>
      <c r="H8" s="7"/>
      <c r="I8" s="1"/>
    </row>
    <row r="9" spans="2:9" ht="16.5" hidden="1" x14ac:dyDescent="0.25">
      <c r="B9" s="1"/>
      <c r="C9" s="7" t="e">
        <f>#REF!</f>
        <v>#REF!</v>
      </c>
      <c r="D9" s="7" t="e">
        <f>#REF!</f>
        <v>#REF!</v>
      </c>
      <c r="E9" s="7" t="e">
        <f>#REF!</f>
        <v>#REF!</v>
      </c>
      <c r="F9" s="7" t="e">
        <f>#REF!</f>
        <v>#REF!</v>
      </c>
      <c r="G9" s="7" t="e">
        <f>#REF!</f>
        <v>#REF!</v>
      </c>
      <c r="H9" s="7"/>
      <c r="I9" s="1"/>
    </row>
    <row r="10" spans="2:9" s="3" customFormat="1" ht="20.25" x14ac:dyDescent="0.3">
      <c r="B10" s="282" t="s">
        <v>395</v>
      </c>
      <c r="C10" s="282"/>
      <c r="D10" s="282"/>
      <c r="E10" s="282"/>
      <c r="F10" s="15"/>
      <c r="G10" s="15"/>
      <c r="H10" s="15"/>
      <c r="I10" s="15"/>
    </row>
    <row r="11" spans="2:9" s="3" customFormat="1" ht="33" customHeight="1" x14ac:dyDescent="0.3">
      <c r="B11" s="289" t="s">
        <v>1642</v>
      </c>
      <c r="C11" s="289"/>
      <c r="D11" s="289"/>
      <c r="E11" s="289"/>
      <c r="F11" s="2"/>
      <c r="G11" s="2"/>
      <c r="H11" s="2"/>
      <c r="I11" s="2"/>
    </row>
    <row r="12" spans="2:9" s="3" customFormat="1" ht="16.5" x14ac:dyDescent="0.3">
      <c r="B12" s="2"/>
      <c r="C12" s="2"/>
      <c r="D12" s="2"/>
      <c r="E12" s="2"/>
      <c r="F12" s="2"/>
      <c r="G12" s="2"/>
      <c r="H12" s="2"/>
      <c r="I12" s="2"/>
    </row>
    <row r="13" spans="2:9" s="3" customFormat="1" ht="16.5" x14ac:dyDescent="0.3">
      <c r="B13" s="2"/>
      <c r="C13" s="125" t="s">
        <v>1410</v>
      </c>
      <c r="D13" s="125" t="s">
        <v>1326</v>
      </c>
      <c r="E13" s="125" t="s">
        <v>525</v>
      </c>
      <c r="F13" s="125" t="s">
        <v>1327</v>
      </c>
      <c r="G13" s="125" t="s">
        <v>1328</v>
      </c>
      <c r="H13" s="125" t="s">
        <v>396</v>
      </c>
      <c r="I13" s="2"/>
    </row>
    <row r="14" spans="2:9" s="3" customFormat="1" ht="66" x14ac:dyDescent="0.3">
      <c r="B14" s="126" t="s">
        <v>917</v>
      </c>
      <c r="C14" s="7" t="s">
        <v>941</v>
      </c>
      <c r="D14" s="17" t="s">
        <v>1566</v>
      </c>
      <c r="E14" s="17" t="s">
        <v>1579</v>
      </c>
      <c r="F14" s="17" t="s">
        <v>942</v>
      </c>
      <c r="G14" s="17" t="s">
        <v>107</v>
      </c>
      <c r="H14" s="17" t="s">
        <v>31</v>
      </c>
      <c r="I14" s="2"/>
    </row>
    <row r="15" spans="2:9" s="3" customFormat="1" ht="66" x14ac:dyDescent="0.3">
      <c r="B15" s="126"/>
      <c r="C15" s="6"/>
      <c r="D15" s="17" t="s">
        <v>943</v>
      </c>
      <c r="E15" s="265">
        <v>0.1</v>
      </c>
      <c r="F15" s="17" t="s">
        <v>1565</v>
      </c>
      <c r="G15" s="17" t="s">
        <v>107</v>
      </c>
      <c r="H15" s="17" t="s">
        <v>90</v>
      </c>
      <c r="I15" s="2"/>
    </row>
    <row r="16" spans="2:9" s="3" customFormat="1" ht="16.5" x14ac:dyDescent="0.3">
      <c r="B16" s="126"/>
      <c r="C16" s="6"/>
      <c r="D16" s="17"/>
      <c r="E16" s="17"/>
      <c r="F16" s="17"/>
      <c r="G16" s="17"/>
      <c r="H16" s="17"/>
      <c r="I16" s="2"/>
    </row>
    <row r="17" spans="2:9" s="3" customFormat="1" ht="16.5" x14ac:dyDescent="0.3">
      <c r="B17" s="126"/>
      <c r="C17" s="6"/>
      <c r="D17" s="17"/>
      <c r="E17" s="17"/>
      <c r="F17" s="17"/>
      <c r="G17" s="17"/>
      <c r="H17" s="17"/>
      <c r="I17" s="2"/>
    </row>
    <row r="18" spans="2:9" s="3" customFormat="1" ht="16.5" x14ac:dyDescent="0.3">
      <c r="B18" s="126"/>
      <c r="C18" s="6"/>
      <c r="D18" s="17"/>
      <c r="E18" s="17"/>
      <c r="F18" s="17"/>
      <c r="G18" s="17"/>
      <c r="H18" s="17"/>
      <c r="I18" s="2"/>
    </row>
    <row r="19" spans="2:9" s="3" customFormat="1" ht="16.5" x14ac:dyDescent="0.3">
      <c r="B19" s="126"/>
      <c r="C19" s="6"/>
      <c r="D19" s="17"/>
      <c r="E19" s="17"/>
      <c r="F19" s="17"/>
      <c r="G19" s="17"/>
      <c r="H19" s="17"/>
      <c r="I19" s="2"/>
    </row>
    <row r="20" spans="2:9" s="3" customFormat="1" ht="16.5" x14ac:dyDescent="0.3">
      <c r="B20" s="126"/>
      <c r="C20" s="6"/>
      <c r="D20" s="17"/>
      <c r="E20" s="17"/>
      <c r="F20" s="17"/>
      <c r="G20" s="17"/>
      <c r="H20" s="17"/>
      <c r="I20" s="2"/>
    </row>
    <row r="21" spans="2:9" s="3" customFormat="1" ht="16.5" x14ac:dyDescent="0.3">
      <c r="B21" s="126"/>
      <c r="C21" s="6"/>
      <c r="D21" s="17"/>
      <c r="E21" s="17"/>
      <c r="F21" s="17"/>
      <c r="G21" s="17"/>
      <c r="H21" s="17"/>
      <c r="I21" s="2"/>
    </row>
    <row r="22" spans="2:9" s="3" customFormat="1" ht="16.5" x14ac:dyDescent="0.3">
      <c r="B22" s="126"/>
      <c r="C22" s="6"/>
      <c r="D22" s="17"/>
      <c r="E22" s="17"/>
      <c r="F22" s="17"/>
      <c r="G22" s="17"/>
      <c r="H22" s="17"/>
      <c r="I22" s="2"/>
    </row>
    <row r="23" spans="2:9" s="3" customFormat="1" ht="16.5" x14ac:dyDescent="0.3">
      <c r="B23" s="126"/>
      <c r="C23" s="6"/>
      <c r="D23" s="17"/>
      <c r="E23" s="17"/>
      <c r="F23" s="17"/>
      <c r="G23" s="17"/>
      <c r="H23" s="17"/>
      <c r="I23" s="2"/>
    </row>
    <row r="24" spans="2:9" s="3" customFormat="1" ht="16.5" x14ac:dyDescent="0.3">
      <c r="B24" s="126"/>
      <c r="C24" s="6"/>
      <c r="D24" s="17"/>
      <c r="E24" s="17"/>
      <c r="F24" s="17"/>
      <c r="G24" s="17"/>
      <c r="H24" s="17"/>
      <c r="I24" s="2"/>
    </row>
    <row r="25" spans="2:9" s="3" customFormat="1" ht="16.5" x14ac:dyDescent="0.3">
      <c r="B25" s="126"/>
      <c r="C25" s="6"/>
      <c r="D25" s="17"/>
      <c r="E25" s="17"/>
      <c r="F25" s="17"/>
      <c r="G25" s="17"/>
      <c r="H25" s="17"/>
      <c r="I25" s="2"/>
    </row>
    <row r="26" spans="2:9" s="3" customFormat="1" ht="16.5" x14ac:dyDescent="0.3">
      <c r="B26" s="126"/>
      <c r="C26" s="6"/>
      <c r="D26" s="17"/>
      <c r="E26" s="17"/>
      <c r="F26" s="17"/>
      <c r="G26" s="17"/>
      <c r="H26" s="17"/>
      <c r="I26" s="2"/>
    </row>
    <row r="27" spans="2:9" s="3" customFormat="1" ht="16.5" x14ac:dyDescent="0.3">
      <c r="B27" s="126"/>
      <c r="C27" s="6"/>
      <c r="D27" s="17"/>
      <c r="E27" s="17"/>
      <c r="F27" s="17"/>
      <c r="G27" s="17"/>
      <c r="H27" s="17"/>
      <c r="I27" s="2"/>
    </row>
    <row r="28" spans="2:9" s="3" customFormat="1" ht="16.5" x14ac:dyDescent="0.3">
      <c r="B28" s="126"/>
      <c r="C28" s="6"/>
      <c r="D28" s="17"/>
      <c r="E28" s="17"/>
      <c r="F28" s="17"/>
      <c r="G28" s="17"/>
      <c r="H28" s="17"/>
      <c r="I28" s="2"/>
    </row>
    <row r="29" spans="2:9" s="3" customFormat="1" ht="16.5" x14ac:dyDescent="0.3">
      <c r="B29" s="126"/>
      <c r="C29" s="6"/>
      <c r="D29" s="17"/>
      <c r="E29" s="17"/>
      <c r="F29" s="17"/>
      <c r="G29" s="17"/>
      <c r="H29" s="17"/>
      <c r="I29" s="2"/>
    </row>
    <row r="30" spans="2:9" s="3" customFormat="1" ht="16.5" x14ac:dyDescent="0.3">
      <c r="B30" s="126"/>
      <c r="C30" s="6"/>
      <c r="D30" s="17"/>
      <c r="E30" s="17"/>
      <c r="F30" s="17"/>
      <c r="G30" s="17"/>
      <c r="H30" s="17"/>
      <c r="I30" s="2"/>
    </row>
    <row r="31" spans="2:9" s="3" customFormat="1" ht="16.5" x14ac:dyDescent="0.3">
      <c r="B31" s="126"/>
      <c r="C31" s="6"/>
      <c r="D31" s="17"/>
      <c r="E31" s="17"/>
      <c r="F31" s="17"/>
      <c r="G31" s="17"/>
      <c r="H31" s="17"/>
      <c r="I31" s="2"/>
    </row>
    <row r="32" spans="2:9" s="3" customFormat="1" ht="16.5" x14ac:dyDescent="0.3">
      <c r="B32" s="126"/>
      <c r="C32" s="6"/>
      <c r="D32" s="17"/>
      <c r="E32" s="17"/>
      <c r="F32" s="17"/>
      <c r="G32" s="17"/>
      <c r="H32" s="17"/>
      <c r="I32" s="2"/>
    </row>
    <row r="33" spans="2:9" s="3" customFormat="1" ht="16.5" x14ac:dyDescent="0.3">
      <c r="B33" s="126"/>
      <c r="C33" s="6"/>
      <c r="D33" s="17"/>
      <c r="E33" s="17"/>
      <c r="F33" s="17"/>
      <c r="G33" s="17"/>
      <c r="H33" s="17"/>
      <c r="I33" s="2"/>
    </row>
    <row r="34" spans="2:9" s="3" customFormat="1" ht="16.5" x14ac:dyDescent="0.3">
      <c r="B34" s="126"/>
      <c r="C34" s="6"/>
      <c r="D34" s="17"/>
      <c r="E34" s="17"/>
      <c r="F34" s="17"/>
      <c r="G34" s="17"/>
      <c r="H34" s="17"/>
      <c r="I34" s="2"/>
    </row>
    <row r="35" spans="2:9" s="3" customFormat="1" ht="165" x14ac:dyDescent="0.3">
      <c r="B35" s="126" t="s">
        <v>1321</v>
      </c>
      <c r="C35" s="17" t="s">
        <v>944</v>
      </c>
      <c r="D35" s="17" t="s">
        <v>1567</v>
      </c>
      <c r="E35" s="17" t="s">
        <v>1580</v>
      </c>
      <c r="F35" s="17" t="s">
        <v>1568</v>
      </c>
      <c r="G35" s="17" t="s">
        <v>107</v>
      </c>
      <c r="H35" s="17" t="s">
        <v>88</v>
      </c>
      <c r="I35" s="2"/>
    </row>
    <row r="36" spans="2:9" s="3" customFormat="1" ht="99" x14ac:dyDescent="0.3">
      <c r="B36" s="126"/>
      <c r="C36" s="6"/>
      <c r="D36" s="17" t="s">
        <v>946</v>
      </c>
      <c r="E36" s="17">
        <v>0</v>
      </c>
      <c r="F36" s="17">
        <v>10</v>
      </c>
      <c r="G36" s="17" t="s">
        <v>107</v>
      </c>
      <c r="H36" s="17" t="s">
        <v>1578</v>
      </c>
      <c r="I36" s="2"/>
    </row>
    <row r="37" spans="2:9" s="3" customFormat="1" ht="16.5" x14ac:dyDescent="0.3">
      <c r="B37" s="126"/>
      <c r="C37" s="6"/>
      <c r="D37" s="17"/>
      <c r="E37" s="17"/>
      <c r="F37" s="17"/>
      <c r="G37" s="17"/>
      <c r="H37" s="17"/>
      <c r="I37" s="2"/>
    </row>
    <row r="38" spans="2:9" s="3" customFormat="1" ht="16.5" x14ac:dyDescent="0.3">
      <c r="B38" s="126"/>
      <c r="C38" s="6"/>
      <c r="D38" s="17"/>
      <c r="E38" s="17"/>
      <c r="F38" s="17"/>
      <c r="G38" s="17"/>
      <c r="H38" s="17"/>
      <c r="I38" s="2"/>
    </row>
    <row r="39" spans="2:9" s="3" customFormat="1" ht="16.5" x14ac:dyDescent="0.3">
      <c r="B39" s="126"/>
      <c r="C39" s="6"/>
      <c r="D39" s="17"/>
      <c r="E39" s="17"/>
      <c r="F39" s="17"/>
      <c r="G39" s="17"/>
      <c r="H39" s="17"/>
      <c r="I39" s="2"/>
    </row>
    <row r="40" spans="2:9" s="3" customFormat="1" ht="16.5" x14ac:dyDescent="0.3">
      <c r="B40" s="126"/>
      <c r="C40" s="6"/>
      <c r="D40" s="17"/>
      <c r="E40" s="17"/>
      <c r="F40" s="17"/>
      <c r="G40" s="17"/>
      <c r="H40" s="17"/>
      <c r="I40" s="2"/>
    </row>
    <row r="41" spans="2:9" s="3" customFormat="1" ht="16.5" x14ac:dyDescent="0.3">
      <c r="B41" s="126"/>
      <c r="C41" s="6"/>
      <c r="D41" s="17"/>
      <c r="E41" s="17"/>
      <c r="F41" s="17"/>
      <c r="G41" s="17"/>
      <c r="H41" s="17"/>
      <c r="I41" s="2"/>
    </row>
    <row r="42" spans="2:9" s="3" customFormat="1" ht="16.5" x14ac:dyDescent="0.3">
      <c r="B42" s="126"/>
      <c r="C42" s="6"/>
      <c r="D42" s="17"/>
      <c r="E42" s="17"/>
      <c r="F42" s="17"/>
      <c r="G42" s="17"/>
      <c r="H42" s="17"/>
      <c r="I42" s="2"/>
    </row>
    <row r="43" spans="2:9" s="3" customFormat="1" ht="16.5" x14ac:dyDescent="0.3">
      <c r="B43" s="126"/>
      <c r="C43" s="6"/>
      <c r="D43" s="17"/>
      <c r="E43" s="17"/>
      <c r="F43" s="17"/>
      <c r="G43" s="17"/>
      <c r="H43" s="17"/>
      <c r="I43" s="2"/>
    </row>
    <row r="44" spans="2:9" s="3" customFormat="1" ht="16.5" x14ac:dyDescent="0.3">
      <c r="B44" s="126"/>
      <c r="C44" s="6"/>
      <c r="D44" s="17"/>
      <c r="E44" s="17"/>
      <c r="F44" s="17"/>
      <c r="G44" s="17"/>
      <c r="H44" s="17"/>
      <c r="I44" s="2"/>
    </row>
    <row r="45" spans="2:9" s="3" customFormat="1" ht="99" x14ac:dyDescent="0.3">
      <c r="B45" s="126" t="s">
        <v>1322</v>
      </c>
      <c r="C45" s="17" t="s">
        <v>947</v>
      </c>
      <c r="D45" s="17" t="s">
        <v>948</v>
      </c>
      <c r="E45" s="17" t="s">
        <v>949</v>
      </c>
      <c r="F45" s="17" t="s">
        <v>950</v>
      </c>
      <c r="G45" s="17" t="s">
        <v>107</v>
      </c>
      <c r="H45" s="17" t="s">
        <v>89</v>
      </c>
      <c r="I45" s="2"/>
    </row>
    <row r="46" spans="2:9" s="3" customFormat="1" ht="165" x14ac:dyDescent="0.3">
      <c r="B46" s="126"/>
      <c r="C46" s="6"/>
      <c r="D46" s="17" t="s">
        <v>951</v>
      </c>
      <c r="E46" s="17">
        <v>0</v>
      </c>
      <c r="F46" s="17">
        <v>3</v>
      </c>
      <c r="G46" s="17" t="s">
        <v>107</v>
      </c>
      <c r="H46" s="17" t="s">
        <v>24</v>
      </c>
      <c r="I46" s="2"/>
    </row>
    <row r="47" spans="2:9" s="3" customFormat="1" ht="16.5" x14ac:dyDescent="0.3">
      <c r="B47" s="126"/>
      <c r="C47" s="6"/>
      <c r="D47" s="17"/>
      <c r="E47" s="17"/>
      <c r="F47" s="17"/>
      <c r="G47" s="17"/>
      <c r="H47" s="17"/>
      <c r="I47" s="2"/>
    </row>
    <row r="48" spans="2:9" s="3" customFormat="1" ht="16.5" x14ac:dyDescent="0.3">
      <c r="B48" s="126"/>
      <c r="C48" s="6"/>
      <c r="D48" s="17"/>
      <c r="E48" s="17"/>
      <c r="F48" s="17"/>
      <c r="G48" s="17"/>
      <c r="H48" s="17"/>
      <c r="I48" s="2"/>
    </row>
    <row r="49" spans="2:9" s="3" customFormat="1" ht="16.5" x14ac:dyDescent="0.3">
      <c r="B49" s="126"/>
      <c r="C49" s="6"/>
      <c r="D49" s="17"/>
      <c r="E49" s="17"/>
      <c r="F49" s="17"/>
      <c r="G49" s="17"/>
      <c r="H49" s="17"/>
      <c r="I49" s="2"/>
    </row>
    <row r="50" spans="2:9" s="3" customFormat="1" ht="16.5" x14ac:dyDescent="0.3">
      <c r="B50" s="126"/>
      <c r="C50" s="6"/>
      <c r="D50" s="17"/>
      <c r="E50" s="17"/>
      <c r="F50" s="17"/>
      <c r="G50" s="17"/>
      <c r="H50" s="17"/>
      <c r="I50" s="2"/>
    </row>
    <row r="51" spans="2:9" s="3" customFormat="1" ht="16.5" x14ac:dyDescent="0.3">
      <c r="B51" s="126"/>
      <c r="C51" s="6"/>
      <c r="D51" s="17"/>
      <c r="E51" s="17"/>
      <c r="F51" s="17"/>
      <c r="G51" s="17"/>
      <c r="H51" s="17"/>
      <c r="I51" s="2"/>
    </row>
    <row r="52" spans="2:9" s="3" customFormat="1" ht="16.5" x14ac:dyDescent="0.3">
      <c r="B52" s="126"/>
      <c r="C52" s="6"/>
      <c r="D52" s="17"/>
      <c r="E52" s="17"/>
      <c r="F52" s="17"/>
      <c r="G52" s="17"/>
      <c r="H52" s="17"/>
      <c r="I52" s="2"/>
    </row>
    <row r="53" spans="2:9" s="3" customFormat="1" ht="16.5" x14ac:dyDescent="0.3">
      <c r="B53" s="126"/>
      <c r="C53" s="6"/>
      <c r="D53" s="17"/>
      <c r="E53" s="17"/>
      <c r="F53" s="17"/>
      <c r="G53" s="17"/>
      <c r="H53" s="17"/>
      <c r="I53" s="2"/>
    </row>
    <row r="54" spans="2:9" s="3" customFormat="1" ht="16.5" x14ac:dyDescent="0.3">
      <c r="B54" s="126"/>
      <c r="C54" s="6"/>
      <c r="D54" s="17"/>
      <c r="E54" s="17"/>
      <c r="F54" s="17"/>
      <c r="G54" s="17"/>
      <c r="H54" s="17"/>
      <c r="I54" s="2"/>
    </row>
    <row r="55" spans="2:9" s="3" customFormat="1" ht="16.5" x14ac:dyDescent="0.3">
      <c r="B55" s="126" t="s">
        <v>1323</v>
      </c>
      <c r="C55" s="17"/>
      <c r="D55" s="17"/>
      <c r="E55" s="17"/>
      <c r="F55" s="17"/>
      <c r="G55" s="17"/>
      <c r="H55" s="17"/>
      <c r="I55" s="2"/>
    </row>
    <row r="56" spans="2:9" s="3" customFormat="1" ht="16.5" x14ac:dyDescent="0.3">
      <c r="B56" s="126"/>
      <c r="C56" s="6"/>
      <c r="D56" s="17"/>
      <c r="E56" s="17"/>
      <c r="F56" s="17"/>
      <c r="G56" s="17"/>
      <c r="H56" s="17"/>
      <c r="I56" s="2"/>
    </row>
    <row r="57" spans="2:9" s="3" customFormat="1" ht="16.5" x14ac:dyDescent="0.3">
      <c r="B57" s="126"/>
      <c r="C57" s="6"/>
      <c r="D57" s="17"/>
      <c r="E57" s="17"/>
      <c r="F57" s="17"/>
      <c r="G57" s="17"/>
      <c r="H57" s="17"/>
      <c r="I57" s="2"/>
    </row>
    <row r="58" spans="2:9" s="3" customFormat="1" ht="16.5" x14ac:dyDescent="0.3">
      <c r="B58" s="126"/>
      <c r="C58" s="6"/>
      <c r="D58" s="17"/>
      <c r="E58" s="17"/>
      <c r="F58" s="17"/>
      <c r="G58" s="17"/>
      <c r="H58" s="17"/>
      <c r="I58" s="2"/>
    </row>
    <row r="59" spans="2:9" s="3" customFormat="1" ht="16.5" x14ac:dyDescent="0.3">
      <c r="B59" s="126"/>
      <c r="C59" s="6"/>
      <c r="D59" s="17"/>
      <c r="E59" s="17"/>
      <c r="F59" s="17"/>
      <c r="G59" s="17"/>
      <c r="H59" s="17"/>
      <c r="I59" s="2"/>
    </row>
    <row r="60" spans="2:9" s="3" customFormat="1" ht="16.5" x14ac:dyDescent="0.3">
      <c r="B60" s="126"/>
      <c r="C60" s="6"/>
      <c r="D60" s="17"/>
      <c r="E60" s="17"/>
      <c r="F60" s="17"/>
      <c r="G60" s="17"/>
      <c r="H60" s="17"/>
      <c r="I60" s="2"/>
    </row>
    <row r="61" spans="2:9" s="3" customFormat="1" ht="16.5" x14ac:dyDescent="0.3">
      <c r="B61" s="126"/>
      <c r="C61" s="6"/>
      <c r="D61" s="17"/>
      <c r="E61" s="17"/>
      <c r="F61" s="17"/>
      <c r="G61" s="17"/>
      <c r="H61" s="17"/>
      <c r="I61" s="2"/>
    </row>
    <row r="62" spans="2:9" s="3" customFormat="1" ht="16.5" x14ac:dyDescent="0.3">
      <c r="B62" s="126"/>
      <c r="C62" s="6"/>
      <c r="D62" s="17"/>
      <c r="E62" s="17"/>
      <c r="F62" s="17"/>
      <c r="G62" s="17"/>
      <c r="H62" s="17"/>
      <c r="I62" s="2"/>
    </row>
    <row r="63" spans="2:9" s="3" customFormat="1" ht="16.5" x14ac:dyDescent="0.3">
      <c r="B63" s="126"/>
      <c r="C63" s="6"/>
      <c r="D63" s="17"/>
      <c r="E63" s="17"/>
      <c r="F63" s="17"/>
      <c r="G63" s="17"/>
      <c r="H63" s="17"/>
      <c r="I63" s="2"/>
    </row>
    <row r="64" spans="2:9" s="3" customFormat="1" ht="16.5" x14ac:dyDescent="0.3">
      <c r="B64" s="126"/>
      <c r="C64" s="6"/>
      <c r="D64" s="17"/>
      <c r="E64" s="17"/>
      <c r="F64" s="17"/>
      <c r="G64" s="17"/>
      <c r="H64" s="17"/>
      <c r="I64" s="2"/>
    </row>
    <row r="65" spans="2:9" s="3" customFormat="1" ht="16.5" x14ac:dyDescent="0.3">
      <c r="B65" s="126" t="s">
        <v>1324</v>
      </c>
      <c r="C65" s="17"/>
      <c r="D65" s="17"/>
      <c r="E65" s="17"/>
      <c r="F65" s="17"/>
      <c r="G65" s="17"/>
      <c r="H65" s="17"/>
      <c r="I65" s="2"/>
    </row>
    <row r="66" spans="2:9" s="3" customFormat="1" ht="16.5" x14ac:dyDescent="0.3">
      <c r="B66" s="126"/>
      <c r="C66" s="6"/>
      <c r="D66" s="17"/>
      <c r="E66" s="17"/>
      <c r="F66" s="17"/>
      <c r="G66" s="17"/>
      <c r="H66" s="17"/>
      <c r="I66" s="2"/>
    </row>
    <row r="67" spans="2:9" s="3" customFormat="1" ht="16.5" x14ac:dyDescent="0.3">
      <c r="B67" s="126"/>
      <c r="C67" s="6"/>
      <c r="D67" s="17"/>
      <c r="E67" s="17"/>
      <c r="F67" s="17"/>
      <c r="G67" s="17"/>
      <c r="H67" s="17"/>
      <c r="I67" s="2"/>
    </row>
    <row r="68" spans="2:9" s="3" customFormat="1" ht="16.5" x14ac:dyDescent="0.3">
      <c r="B68" s="126"/>
      <c r="C68" s="6"/>
      <c r="D68" s="17"/>
      <c r="E68" s="17"/>
      <c r="F68" s="17"/>
      <c r="G68" s="17"/>
      <c r="H68" s="17"/>
      <c r="I68" s="2"/>
    </row>
    <row r="69" spans="2:9" s="3" customFormat="1" ht="16.5" x14ac:dyDescent="0.3">
      <c r="B69" s="126"/>
      <c r="C69" s="6"/>
      <c r="D69" s="17"/>
      <c r="E69" s="17"/>
      <c r="F69" s="17"/>
      <c r="G69" s="17"/>
      <c r="H69" s="17"/>
      <c r="I69" s="2"/>
    </row>
    <row r="70" spans="2:9" s="3" customFormat="1" ht="16.5" x14ac:dyDescent="0.3">
      <c r="B70" s="126"/>
      <c r="C70" s="6"/>
      <c r="D70" s="17"/>
      <c r="E70" s="17"/>
      <c r="F70" s="17"/>
      <c r="G70" s="17"/>
      <c r="H70" s="17"/>
      <c r="I70" s="2"/>
    </row>
    <row r="71" spans="2:9" s="3" customFormat="1" ht="16.5" x14ac:dyDescent="0.3">
      <c r="B71" s="126"/>
      <c r="C71" s="6"/>
      <c r="D71" s="17"/>
      <c r="E71" s="17"/>
      <c r="F71" s="17"/>
      <c r="G71" s="17"/>
      <c r="H71" s="17"/>
      <c r="I71" s="2"/>
    </row>
    <row r="72" spans="2:9" s="3" customFormat="1" ht="16.5" x14ac:dyDescent="0.3">
      <c r="B72" s="126"/>
      <c r="C72" s="6"/>
      <c r="D72" s="17"/>
      <c r="E72" s="17"/>
      <c r="F72" s="17"/>
      <c r="G72" s="17"/>
      <c r="H72" s="17"/>
      <c r="I72" s="2"/>
    </row>
    <row r="73" spans="2:9" s="3" customFormat="1" ht="16.5" x14ac:dyDescent="0.3">
      <c r="B73" s="126"/>
      <c r="C73" s="6"/>
      <c r="D73" s="17"/>
      <c r="E73" s="17"/>
      <c r="F73" s="17"/>
      <c r="G73" s="17"/>
      <c r="H73" s="17"/>
      <c r="I73" s="2"/>
    </row>
    <row r="74" spans="2:9" s="3" customFormat="1" ht="16.5" x14ac:dyDescent="0.3">
      <c r="B74" s="126"/>
      <c r="C74" s="6"/>
      <c r="D74" s="17"/>
      <c r="E74" s="17"/>
      <c r="F74" s="17"/>
      <c r="G74" s="17"/>
      <c r="H74" s="17"/>
      <c r="I74" s="2"/>
    </row>
    <row r="75" spans="2:9" s="3" customFormat="1" ht="16.5" x14ac:dyDescent="0.3">
      <c r="B75" s="126" t="s">
        <v>1325</v>
      </c>
      <c r="C75" s="17"/>
      <c r="D75" s="17"/>
      <c r="E75" s="17"/>
      <c r="F75" s="17"/>
      <c r="G75" s="17"/>
      <c r="H75" s="17"/>
      <c r="I75" s="2"/>
    </row>
    <row r="76" spans="2:9" s="3" customFormat="1" ht="16.5" x14ac:dyDescent="0.3">
      <c r="B76" s="126"/>
      <c r="C76" s="6"/>
      <c r="D76" s="17"/>
      <c r="E76" s="17"/>
      <c r="F76" s="17"/>
      <c r="G76" s="17"/>
      <c r="H76" s="17"/>
      <c r="I76" s="2"/>
    </row>
    <row r="77" spans="2:9" s="3" customFormat="1" ht="16.5" x14ac:dyDescent="0.3">
      <c r="B77" s="126"/>
      <c r="C77" s="6"/>
      <c r="D77" s="17"/>
      <c r="E77" s="17"/>
      <c r="F77" s="17"/>
      <c r="G77" s="17"/>
      <c r="H77" s="17"/>
      <c r="I77" s="2"/>
    </row>
    <row r="78" spans="2:9" s="3" customFormat="1" ht="16.5" x14ac:dyDescent="0.3">
      <c r="B78" s="126"/>
      <c r="C78" s="6"/>
      <c r="D78" s="17"/>
      <c r="E78" s="17"/>
      <c r="F78" s="17"/>
      <c r="G78" s="17"/>
      <c r="H78" s="17"/>
      <c r="I78" s="2"/>
    </row>
    <row r="79" spans="2:9" s="3" customFormat="1" ht="16.5" x14ac:dyDescent="0.3">
      <c r="B79" s="126"/>
      <c r="C79" s="6"/>
      <c r="D79" s="17"/>
      <c r="E79" s="17"/>
      <c r="F79" s="17"/>
      <c r="G79" s="17"/>
      <c r="H79" s="17"/>
      <c r="I79" s="2"/>
    </row>
    <row r="80" spans="2:9" s="3" customFormat="1" ht="16.5" x14ac:dyDescent="0.3">
      <c r="B80" s="126"/>
      <c r="C80" s="6"/>
      <c r="D80" s="17"/>
      <c r="E80" s="17"/>
      <c r="F80" s="17"/>
      <c r="G80" s="17"/>
      <c r="H80" s="17"/>
      <c r="I80" s="2"/>
    </row>
    <row r="81" spans="2:9" s="3" customFormat="1" ht="16.5" x14ac:dyDescent="0.3">
      <c r="B81" s="126"/>
      <c r="C81" s="6"/>
      <c r="D81" s="17"/>
      <c r="E81" s="17"/>
      <c r="F81" s="17"/>
      <c r="G81" s="17"/>
      <c r="H81" s="17"/>
      <c r="I81" s="2"/>
    </row>
    <row r="82" spans="2:9" s="3" customFormat="1" ht="16.5" x14ac:dyDescent="0.3">
      <c r="B82" s="126"/>
      <c r="C82" s="6"/>
      <c r="D82" s="17"/>
      <c r="E82" s="17"/>
      <c r="F82" s="17"/>
      <c r="G82" s="17"/>
      <c r="H82" s="17"/>
      <c r="I82" s="2"/>
    </row>
    <row r="83" spans="2:9" s="3" customFormat="1" ht="16.5" x14ac:dyDescent="0.3">
      <c r="B83" s="126"/>
      <c r="C83" s="6"/>
      <c r="D83" s="17"/>
      <c r="E83" s="17"/>
      <c r="F83" s="17"/>
      <c r="G83" s="17"/>
      <c r="H83" s="17"/>
      <c r="I83" s="2"/>
    </row>
    <row r="84" spans="2:9" s="3" customFormat="1" ht="16.5" x14ac:dyDescent="0.3">
      <c r="B84" s="126"/>
      <c r="C84" s="6"/>
      <c r="D84" s="17"/>
      <c r="E84" s="17"/>
      <c r="F84" s="17"/>
      <c r="G84" s="17"/>
      <c r="H84" s="17"/>
      <c r="I84" s="2"/>
    </row>
    <row r="85" spans="2:9" s="3" customFormat="1" ht="16.5" x14ac:dyDescent="0.3">
      <c r="B85" s="126" t="s">
        <v>1411</v>
      </c>
      <c r="C85" s="17"/>
      <c r="D85" s="17"/>
      <c r="E85" s="17"/>
      <c r="F85" s="17"/>
      <c r="G85" s="17"/>
      <c r="H85" s="17"/>
      <c r="I85" s="2"/>
    </row>
    <row r="86" spans="2:9" s="3" customFormat="1" ht="16.5" x14ac:dyDescent="0.3">
      <c r="B86" s="126"/>
      <c r="C86" s="6"/>
      <c r="D86" s="17"/>
      <c r="E86" s="17"/>
      <c r="F86" s="17"/>
      <c r="G86" s="17"/>
      <c r="H86" s="17"/>
      <c r="I86" s="2"/>
    </row>
    <row r="87" spans="2:9" s="3" customFormat="1" ht="16.5" x14ac:dyDescent="0.3">
      <c r="B87" s="126"/>
      <c r="C87" s="6"/>
      <c r="D87" s="17"/>
      <c r="E87" s="17"/>
      <c r="F87" s="17"/>
      <c r="G87" s="17"/>
      <c r="H87" s="17"/>
      <c r="I87" s="2"/>
    </row>
    <row r="88" spans="2:9" s="3" customFormat="1" ht="16.5" x14ac:dyDescent="0.3">
      <c r="B88" s="126"/>
      <c r="C88" s="6"/>
      <c r="D88" s="17"/>
      <c r="E88" s="17"/>
      <c r="F88" s="17"/>
      <c r="G88" s="17"/>
      <c r="H88" s="17"/>
      <c r="I88" s="2"/>
    </row>
    <row r="89" spans="2:9" s="3" customFormat="1" ht="16.5" x14ac:dyDescent="0.3">
      <c r="B89" s="126"/>
      <c r="C89" s="6"/>
      <c r="D89" s="17"/>
      <c r="E89" s="17"/>
      <c r="F89" s="17"/>
      <c r="G89" s="17"/>
      <c r="H89" s="17"/>
      <c r="I89" s="2"/>
    </row>
    <row r="90" spans="2:9" s="3" customFormat="1" ht="16.5" x14ac:dyDescent="0.3">
      <c r="B90" s="126"/>
      <c r="C90" s="6"/>
      <c r="D90" s="17"/>
      <c r="E90" s="17"/>
      <c r="F90" s="17"/>
      <c r="G90" s="17"/>
      <c r="H90" s="17"/>
      <c r="I90" s="2"/>
    </row>
    <row r="91" spans="2:9" s="3" customFormat="1" ht="16.5" x14ac:dyDescent="0.3">
      <c r="B91" s="126"/>
      <c r="C91" s="6"/>
      <c r="D91" s="17"/>
      <c r="E91" s="17"/>
      <c r="F91" s="17"/>
      <c r="G91" s="17"/>
      <c r="H91" s="17"/>
      <c r="I91" s="2"/>
    </row>
    <row r="92" spans="2:9" s="3" customFormat="1" ht="16.5" x14ac:dyDescent="0.3">
      <c r="B92" s="126"/>
      <c r="C92" s="6"/>
      <c r="D92" s="17"/>
      <c r="E92" s="17"/>
      <c r="F92" s="17"/>
      <c r="G92" s="17"/>
      <c r="H92" s="17"/>
      <c r="I92" s="2"/>
    </row>
    <row r="93" spans="2:9" s="3" customFormat="1" ht="16.5" x14ac:dyDescent="0.3">
      <c r="B93" s="126"/>
      <c r="C93" s="6"/>
      <c r="D93" s="17"/>
      <c r="E93" s="17"/>
      <c r="F93" s="17"/>
      <c r="G93" s="17"/>
      <c r="H93" s="17"/>
      <c r="I93" s="2"/>
    </row>
    <row r="94" spans="2:9" s="3" customFormat="1" ht="16.5" x14ac:dyDescent="0.3">
      <c r="B94" s="126"/>
      <c r="C94" s="6"/>
      <c r="D94" s="17"/>
      <c r="E94" s="17"/>
      <c r="F94" s="17"/>
      <c r="G94" s="17"/>
      <c r="H94" s="17"/>
      <c r="I94" s="2"/>
    </row>
    <row r="95" spans="2:9" s="3" customFormat="1" ht="16.5" x14ac:dyDescent="0.3">
      <c r="B95" s="126" t="s">
        <v>1421</v>
      </c>
      <c r="C95" s="17"/>
      <c r="D95" s="17"/>
      <c r="E95" s="17"/>
      <c r="F95" s="17"/>
      <c r="G95" s="17"/>
      <c r="H95" s="17"/>
      <c r="I95" s="2"/>
    </row>
    <row r="96" spans="2:9" s="3" customFormat="1" ht="16.5" x14ac:dyDescent="0.3">
      <c r="B96" s="126"/>
      <c r="C96" s="6"/>
      <c r="D96" s="17"/>
      <c r="E96" s="17"/>
      <c r="F96" s="17"/>
      <c r="G96" s="17"/>
      <c r="H96" s="17"/>
      <c r="I96" s="2"/>
    </row>
    <row r="97" spans="2:9" s="3" customFormat="1" ht="16.5" x14ac:dyDescent="0.3">
      <c r="B97" s="126"/>
      <c r="C97" s="6"/>
      <c r="D97" s="17"/>
      <c r="E97" s="17"/>
      <c r="F97" s="17"/>
      <c r="G97" s="17"/>
      <c r="H97" s="17"/>
      <c r="I97" s="2"/>
    </row>
    <row r="98" spans="2:9" s="3" customFormat="1" ht="16.5" x14ac:dyDescent="0.3">
      <c r="B98" s="126"/>
      <c r="C98" s="6"/>
      <c r="D98" s="17"/>
      <c r="E98" s="17"/>
      <c r="F98" s="17"/>
      <c r="G98" s="17"/>
      <c r="H98" s="17"/>
      <c r="I98" s="2"/>
    </row>
    <row r="99" spans="2:9" s="3" customFormat="1" ht="16.5" x14ac:dyDescent="0.3">
      <c r="B99" s="126"/>
      <c r="C99" s="6"/>
      <c r="D99" s="17"/>
      <c r="E99" s="17"/>
      <c r="F99" s="17"/>
      <c r="G99" s="17"/>
      <c r="H99" s="17"/>
      <c r="I99" s="2"/>
    </row>
    <row r="100" spans="2:9" s="3" customFormat="1" ht="16.5" x14ac:dyDescent="0.3">
      <c r="B100" s="126"/>
      <c r="C100" s="6"/>
      <c r="D100" s="17"/>
      <c r="E100" s="17"/>
      <c r="F100" s="17"/>
      <c r="G100" s="17"/>
      <c r="H100" s="17"/>
      <c r="I100" s="2"/>
    </row>
    <row r="101" spans="2:9" s="3" customFormat="1" ht="16.5" x14ac:dyDescent="0.3">
      <c r="B101" s="126"/>
      <c r="C101" s="6"/>
      <c r="D101" s="17"/>
      <c r="E101" s="17"/>
      <c r="F101" s="17"/>
      <c r="G101" s="17"/>
      <c r="H101" s="17"/>
      <c r="I101" s="2"/>
    </row>
    <row r="102" spans="2:9" s="3" customFormat="1" ht="16.5" x14ac:dyDescent="0.3">
      <c r="B102" s="126"/>
      <c r="C102" s="6"/>
      <c r="D102" s="17"/>
      <c r="E102" s="17"/>
      <c r="F102" s="17"/>
      <c r="G102" s="17"/>
      <c r="H102" s="17"/>
      <c r="I102" s="2"/>
    </row>
    <row r="103" spans="2:9" s="3" customFormat="1" ht="16.5" x14ac:dyDescent="0.3">
      <c r="B103" s="126"/>
      <c r="C103" s="6"/>
      <c r="D103" s="17"/>
      <c r="E103" s="17"/>
      <c r="F103" s="17"/>
      <c r="G103" s="17"/>
      <c r="H103" s="17"/>
      <c r="I103" s="2"/>
    </row>
    <row r="104" spans="2:9" s="3" customFormat="1" ht="16.5" x14ac:dyDescent="0.3">
      <c r="B104" s="126"/>
      <c r="C104" s="6"/>
      <c r="D104" s="17"/>
      <c r="E104" s="17"/>
      <c r="F104" s="17"/>
      <c r="G104" s="17"/>
      <c r="H104" s="17"/>
      <c r="I104" s="2"/>
    </row>
    <row r="105" spans="2:9" s="3" customFormat="1" ht="16.5" x14ac:dyDescent="0.3">
      <c r="B105" s="126" t="s">
        <v>1422</v>
      </c>
      <c r="C105" s="17"/>
      <c r="D105" s="17"/>
      <c r="E105" s="17"/>
      <c r="F105" s="17"/>
      <c r="G105" s="17"/>
      <c r="H105" s="17"/>
      <c r="I105" s="2"/>
    </row>
    <row r="106" spans="2:9" s="3" customFormat="1" ht="16.5" x14ac:dyDescent="0.3">
      <c r="B106" s="126"/>
      <c r="C106" s="6"/>
      <c r="D106" s="17"/>
      <c r="E106" s="17"/>
      <c r="F106" s="17"/>
      <c r="G106" s="17"/>
      <c r="H106" s="17"/>
      <c r="I106" s="2"/>
    </row>
    <row r="107" spans="2:9" s="3" customFormat="1" ht="16.5" x14ac:dyDescent="0.3">
      <c r="B107" s="126"/>
      <c r="C107" s="6"/>
      <c r="D107" s="17"/>
      <c r="E107" s="17"/>
      <c r="F107" s="17"/>
      <c r="G107" s="17"/>
      <c r="H107" s="17"/>
      <c r="I107" s="2"/>
    </row>
    <row r="108" spans="2:9" s="3" customFormat="1" ht="16.5" x14ac:dyDescent="0.3">
      <c r="B108" s="126"/>
      <c r="C108" s="6"/>
      <c r="D108" s="17"/>
      <c r="E108" s="17"/>
      <c r="F108" s="17"/>
      <c r="G108" s="17"/>
      <c r="H108" s="17"/>
      <c r="I108" s="2"/>
    </row>
    <row r="109" spans="2:9" s="3" customFormat="1" ht="16.5" x14ac:dyDescent="0.3">
      <c r="B109" s="126"/>
      <c r="C109" s="6"/>
      <c r="D109" s="17"/>
      <c r="E109" s="17"/>
      <c r="F109" s="17"/>
      <c r="G109" s="17"/>
      <c r="H109" s="17"/>
      <c r="I109" s="2"/>
    </row>
    <row r="110" spans="2:9" s="3" customFormat="1" ht="16.5" x14ac:dyDescent="0.3">
      <c r="B110" s="126"/>
      <c r="C110" s="6"/>
      <c r="D110" s="17"/>
      <c r="E110" s="17"/>
      <c r="F110" s="17"/>
      <c r="G110" s="17"/>
      <c r="H110" s="17"/>
      <c r="I110" s="2"/>
    </row>
    <row r="111" spans="2:9" s="3" customFormat="1" ht="16.5" x14ac:dyDescent="0.3">
      <c r="B111" s="126"/>
      <c r="C111" s="6"/>
      <c r="D111" s="17"/>
      <c r="E111" s="17"/>
      <c r="F111" s="17"/>
      <c r="G111" s="17"/>
      <c r="H111" s="17"/>
      <c r="I111" s="2"/>
    </row>
    <row r="112" spans="2:9" s="3" customFormat="1" ht="16.5" x14ac:dyDescent="0.3">
      <c r="B112" s="126"/>
      <c r="C112" s="6"/>
      <c r="D112" s="17"/>
      <c r="E112" s="17"/>
      <c r="F112" s="17"/>
      <c r="G112" s="17"/>
      <c r="H112" s="17"/>
      <c r="I112" s="2"/>
    </row>
    <row r="113" spans="2:9" s="3" customFormat="1" ht="16.5" x14ac:dyDescent="0.3">
      <c r="B113" s="126"/>
      <c r="C113" s="6"/>
      <c r="D113" s="17"/>
      <c r="E113" s="17"/>
      <c r="F113" s="17"/>
      <c r="G113" s="17"/>
      <c r="H113" s="17"/>
      <c r="I113" s="2"/>
    </row>
    <row r="114" spans="2:9" s="3" customFormat="1" ht="16.5" x14ac:dyDescent="0.3">
      <c r="B114" s="126"/>
      <c r="C114" s="6"/>
      <c r="D114" s="17"/>
      <c r="E114" s="17"/>
      <c r="F114" s="17"/>
      <c r="G114" s="17"/>
      <c r="H114" s="17"/>
      <c r="I114" s="2"/>
    </row>
    <row r="115" spans="2:9" s="3" customFormat="1" ht="16.5" x14ac:dyDescent="0.3">
      <c r="B115" s="126" t="s">
        <v>1423</v>
      </c>
      <c r="C115" s="17" t="s">
        <v>1427</v>
      </c>
      <c r="D115" s="17" t="s">
        <v>1427</v>
      </c>
      <c r="E115" s="17" t="s">
        <v>1427</v>
      </c>
      <c r="F115" s="17" t="s">
        <v>1427</v>
      </c>
      <c r="G115" s="17" t="s">
        <v>1427</v>
      </c>
      <c r="H115" s="17"/>
      <c r="I115" s="2"/>
    </row>
    <row r="116" spans="2:9" s="3" customFormat="1" ht="16.5" x14ac:dyDescent="0.3">
      <c r="B116" s="126"/>
      <c r="C116" s="6"/>
      <c r="D116" s="17" t="s">
        <v>1427</v>
      </c>
      <c r="E116" s="17" t="s">
        <v>1427</v>
      </c>
      <c r="F116" s="17" t="s">
        <v>1427</v>
      </c>
      <c r="G116" s="17" t="s">
        <v>1427</v>
      </c>
      <c r="H116" s="17"/>
      <c r="I116" s="2"/>
    </row>
    <row r="117" spans="2:9" s="3" customFormat="1" ht="16.5" x14ac:dyDescent="0.3">
      <c r="B117" s="126"/>
      <c r="C117" s="6"/>
      <c r="D117" s="17" t="s">
        <v>1427</v>
      </c>
      <c r="E117" s="17" t="s">
        <v>1427</v>
      </c>
      <c r="F117" s="17" t="s">
        <v>1427</v>
      </c>
      <c r="G117" s="17" t="s">
        <v>1427</v>
      </c>
      <c r="H117" s="17"/>
      <c r="I117" s="2"/>
    </row>
    <row r="118" spans="2:9" s="3" customFormat="1" ht="16.5" x14ac:dyDescent="0.3">
      <c r="B118" s="126"/>
      <c r="C118" s="6"/>
      <c r="D118" s="17" t="s">
        <v>1427</v>
      </c>
      <c r="E118" s="17" t="s">
        <v>1427</v>
      </c>
      <c r="F118" s="17" t="s">
        <v>1427</v>
      </c>
      <c r="G118" s="17" t="s">
        <v>1427</v>
      </c>
      <c r="H118" s="17"/>
      <c r="I118" s="2"/>
    </row>
    <row r="119" spans="2:9" s="3" customFormat="1" ht="16.5" x14ac:dyDescent="0.3">
      <c r="B119" s="126"/>
      <c r="C119" s="6"/>
      <c r="D119" s="17" t="s">
        <v>1427</v>
      </c>
      <c r="E119" s="17" t="s">
        <v>1427</v>
      </c>
      <c r="F119" s="17" t="s">
        <v>1427</v>
      </c>
      <c r="G119" s="17" t="s">
        <v>1427</v>
      </c>
      <c r="H119" s="17"/>
      <c r="I119" s="2"/>
    </row>
    <row r="120" spans="2:9" s="3" customFormat="1" ht="16.5" x14ac:dyDescent="0.3">
      <c r="B120" s="126"/>
      <c r="C120" s="6"/>
      <c r="D120" s="17" t="s">
        <v>1427</v>
      </c>
      <c r="E120" s="17" t="s">
        <v>1427</v>
      </c>
      <c r="F120" s="17" t="s">
        <v>1427</v>
      </c>
      <c r="G120" s="17" t="s">
        <v>1427</v>
      </c>
      <c r="H120" s="17"/>
      <c r="I120" s="2"/>
    </row>
    <row r="121" spans="2:9" s="3" customFormat="1" ht="16.5" x14ac:dyDescent="0.3">
      <c r="B121" s="126"/>
      <c r="C121" s="6"/>
      <c r="D121" s="17" t="s">
        <v>1427</v>
      </c>
      <c r="E121" s="17" t="s">
        <v>1427</v>
      </c>
      <c r="F121" s="17" t="s">
        <v>1427</v>
      </c>
      <c r="G121" s="17" t="s">
        <v>1427</v>
      </c>
      <c r="H121" s="17"/>
      <c r="I121" s="2"/>
    </row>
    <row r="122" spans="2:9" s="3" customFormat="1" ht="16.5" x14ac:dyDescent="0.3">
      <c r="B122" s="126"/>
      <c r="C122" s="6"/>
      <c r="D122" s="17" t="s">
        <v>1427</v>
      </c>
      <c r="E122" s="17" t="s">
        <v>1427</v>
      </c>
      <c r="F122" s="17" t="s">
        <v>1427</v>
      </c>
      <c r="G122" s="17" t="s">
        <v>1427</v>
      </c>
      <c r="H122" s="17"/>
      <c r="I122" s="2"/>
    </row>
    <row r="123" spans="2:9" s="3" customFormat="1" ht="16.5" x14ac:dyDescent="0.3">
      <c r="B123" s="126"/>
      <c r="C123" s="6"/>
      <c r="D123" s="17" t="s">
        <v>1427</v>
      </c>
      <c r="E123" s="17" t="s">
        <v>1427</v>
      </c>
      <c r="F123" s="17" t="s">
        <v>1427</v>
      </c>
      <c r="G123" s="17" t="s">
        <v>1427</v>
      </c>
      <c r="H123" s="17"/>
      <c r="I123" s="2"/>
    </row>
    <row r="124" spans="2:9" s="3" customFormat="1" ht="16.5" x14ac:dyDescent="0.3">
      <c r="B124" s="126"/>
      <c r="C124" s="6"/>
      <c r="D124" s="17" t="s">
        <v>1427</v>
      </c>
      <c r="E124" s="17" t="s">
        <v>1427</v>
      </c>
      <c r="F124" s="17" t="s">
        <v>1427</v>
      </c>
      <c r="G124" s="17" t="s">
        <v>1427</v>
      </c>
      <c r="H124" s="17"/>
      <c r="I124" s="2"/>
    </row>
    <row r="125" spans="2:9" s="3" customFormat="1" ht="16.5" x14ac:dyDescent="0.3">
      <c r="B125" s="126" t="s">
        <v>1424</v>
      </c>
      <c r="C125" s="17" t="s">
        <v>1427</v>
      </c>
      <c r="D125" s="17" t="s">
        <v>1427</v>
      </c>
      <c r="E125" s="17" t="s">
        <v>1427</v>
      </c>
      <c r="F125" s="17" t="s">
        <v>1427</v>
      </c>
      <c r="G125" s="17" t="s">
        <v>1427</v>
      </c>
      <c r="H125" s="17"/>
      <c r="I125" s="2"/>
    </row>
    <row r="126" spans="2:9" s="3" customFormat="1" ht="16.5" x14ac:dyDescent="0.3">
      <c r="B126" s="126"/>
      <c r="C126" s="6"/>
      <c r="D126" s="17" t="s">
        <v>1427</v>
      </c>
      <c r="E126" s="17" t="s">
        <v>1427</v>
      </c>
      <c r="F126" s="17" t="s">
        <v>1427</v>
      </c>
      <c r="G126" s="17" t="s">
        <v>1427</v>
      </c>
      <c r="H126" s="17"/>
      <c r="I126" s="2"/>
    </row>
    <row r="127" spans="2:9" s="3" customFormat="1" ht="16.5" x14ac:dyDescent="0.3">
      <c r="B127" s="126"/>
      <c r="C127" s="6"/>
      <c r="D127" s="17" t="s">
        <v>1427</v>
      </c>
      <c r="E127" s="17" t="s">
        <v>1427</v>
      </c>
      <c r="F127" s="17" t="s">
        <v>1427</v>
      </c>
      <c r="G127" s="17" t="s">
        <v>1427</v>
      </c>
      <c r="H127" s="17"/>
      <c r="I127" s="2"/>
    </row>
    <row r="128" spans="2:9" s="3" customFormat="1" ht="16.5" x14ac:dyDescent="0.3">
      <c r="B128" s="126"/>
      <c r="C128" s="6"/>
      <c r="D128" s="17" t="s">
        <v>1427</v>
      </c>
      <c r="E128" s="17" t="s">
        <v>1427</v>
      </c>
      <c r="F128" s="17" t="s">
        <v>1427</v>
      </c>
      <c r="G128" s="17" t="s">
        <v>1427</v>
      </c>
      <c r="H128" s="17"/>
      <c r="I128" s="2"/>
    </row>
    <row r="129" spans="2:9" s="3" customFormat="1" ht="16.5" x14ac:dyDescent="0.3">
      <c r="B129" s="126"/>
      <c r="C129" s="6"/>
      <c r="D129" s="17" t="s">
        <v>1427</v>
      </c>
      <c r="E129" s="17" t="s">
        <v>1427</v>
      </c>
      <c r="F129" s="17" t="s">
        <v>1427</v>
      </c>
      <c r="G129" s="17" t="s">
        <v>1427</v>
      </c>
      <c r="H129" s="17"/>
      <c r="I129" s="2"/>
    </row>
    <row r="130" spans="2:9" s="3" customFormat="1" ht="16.5" x14ac:dyDescent="0.3">
      <c r="B130" s="126"/>
      <c r="C130" s="6"/>
      <c r="D130" s="17" t="s">
        <v>1427</v>
      </c>
      <c r="E130" s="17" t="s">
        <v>1427</v>
      </c>
      <c r="F130" s="17" t="s">
        <v>1427</v>
      </c>
      <c r="G130" s="17" t="s">
        <v>1427</v>
      </c>
      <c r="H130" s="17"/>
      <c r="I130" s="2"/>
    </row>
    <row r="131" spans="2:9" s="3" customFormat="1" ht="16.5" x14ac:dyDescent="0.3">
      <c r="B131" s="126"/>
      <c r="C131" s="6"/>
      <c r="D131" s="17" t="s">
        <v>1427</v>
      </c>
      <c r="E131" s="17" t="s">
        <v>1427</v>
      </c>
      <c r="F131" s="17" t="s">
        <v>1427</v>
      </c>
      <c r="G131" s="17" t="s">
        <v>1427</v>
      </c>
      <c r="H131" s="17"/>
      <c r="I131" s="2"/>
    </row>
    <row r="132" spans="2:9" s="3" customFormat="1" ht="16.5" x14ac:dyDescent="0.3">
      <c r="B132" s="126"/>
      <c r="C132" s="6"/>
      <c r="D132" s="17" t="s">
        <v>1427</v>
      </c>
      <c r="E132" s="17" t="s">
        <v>1427</v>
      </c>
      <c r="F132" s="17" t="s">
        <v>1427</v>
      </c>
      <c r="G132" s="17" t="s">
        <v>1427</v>
      </c>
      <c r="H132" s="17"/>
      <c r="I132" s="2"/>
    </row>
    <row r="133" spans="2:9" s="3" customFormat="1" ht="16.5" x14ac:dyDescent="0.3">
      <c r="B133" s="126"/>
      <c r="C133" s="6"/>
      <c r="D133" s="17" t="s">
        <v>1427</v>
      </c>
      <c r="E133" s="17" t="s">
        <v>1427</v>
      </c>
      <c r="F133" s="17" t="s">
        <v>1427</v>
      </c>
      <c r="G133" s="17" t="s">
        <v>1427</v>
      </c>
      <c r="H133" s="17"/>
      <c r="I133" s="2"/>
    </row>
    <row r="134" spans="2:9" s="3" customFormat="1" ht="16.5" x14ac:dyDescent="0.3">
      <c r="B134" s="126"/>
      <c r="C134" s="6"/>
      <c r="D134" s="17" t="s">
        <v>1427</v>
      </c>
      <c r="E134" s="17" t="s">
        <v>1427</v>
      </c>
      <c r="F134" s="17" t="s">
        <v>1427</v>
      </c>
      <c r="G134" s="17" t="s">
        <v>1427</v>
      </c>
      <c r="H134" s="17"/>
      <c r="I134" s="2"/>
    </row>
    <row r="135" spans="2:9" s="3" customFormat="1" ht="16.5" x14ac:dyDescent="0.3">
      <c r="B135" s="126" t="s">
        <v>992</v>
      </c>
      <c r="C135" s="17" t="s">
        <v>1427</v>
      </c>
      <c r="D135" s="17" t="s">
        <v>1427</v>
      </c>
      <c r="E135" s="17" t="s">
        <v>1427</v>
      </c>
      <c r="F135" s="17" t="s">
        <v>1427</v>
      </c>
      <c r="G135" s="17" t="s">
        <v>1427</v>
      </c>
      <c r="H135" s="17"/>
      <c r="I135" s="2"/>
    </row>
    <row r="136" spans="2:9" s="3" customFormat="1" ht="16.5" x14ac:dyDescent="0.3">
      <c r="B136" s="126"/>
      <c r="C136" s="6"/>
      <c r="D136" s="17" t="s">
        <v>1427</v>
      </c>
      <c r="E136" s="17" t="s">
        <v>1427</v>
      </c>
      <c r="F136" s="17" t="s">
        <v>1427</v>
      </c>
      <c r="G136" s="17" t="s">
        <v>1427</v>
      </c>
      <c r="H136" s="17"/>
      <c r="I136" s="2"/>
    </row>
    <row r="137" spans="2:9" s="3" customFormat="1" ht="16.5" x14ac:dyDescent="0.3">
      <c r="B137" s="126"/>
      <c r="C137" s="6"/>
      <c r="D137" s="17" t="s">
        <v>1427</v>
      </c>
      <c r="E137" s="17" t="s">
        <v>1427</v>
      </c>
      <c r="F137" s="17" t="s">
        <v>1427</v>
      </c>
      <c r="G137" s="17" t="s">
        <v>1427</v>
      </c>
      <c r="H137" s="17"/>
      <c r="I137" s="2"/>
    </row>
    <row r="138" spans="2:9" s="3" customFormat="1" ht="16.5" x14ac:dyDescent="0.3">
      <c r="B138" s="126"/>
      <c r="C138" s="6"/>
      <c r="D138" s="17" t="s">
        <v>1427</v>
      </c>
      <c r="E138" s="17" t="s">
        <v>1427</v>
      </c>
      <c r="F138" s="17" t="s">
        <v>1427</v>
      </c>
      <c r="G138" s="17" t="s">
        <v>1427</v>
      </c>
      <c r="H138" s="17"/>
      <c r="I138" s="2"/>
    </row>
    <row r="139" spans="2:9" s="3" customFormat="1" ht="16.5" x14ac:dyDescent="0.3">
      <c r="B139" s="126"/>
      <c r="C139" s="6"/>
      <c r="D139" s="17" t="s">
        <v>1427</v>
      </c>
      <c r="E139" s="17" t="s">
        <v>1427</v>
      </c>
      <c r="F139" s="17" t="s">
        <v>1427</v>
      </c>
      <c r="G139" s="17" t="s">
        <v>1427</v>
      </c>
      <c r="H139" s="17"/>
      <c r="I139" s="2"/>
    </row>
    <row r="140" spans="2:9" s="3" customFormat="1" ht="16.5" x14ac:dyDescent="0.3">
      <c r="B140" s="126"/>
      <c r="C140" s="6"/>
      <c r="D140" s="17" t="s">
        <v>1427</v>
      </c>
      <c r="E140" s="17" t="s">
        <v>1427</v>
      </c>
      <c r="F140" s="17" t="s">
        <v>1427</v>
      </c>
      <c r="G140" s="17" t="s">
        <v>1427</v>
      </c>
      <c r="H140" s="17"/>
      <c r="I140" s="2"/>
    </row>
    <row r="141" spans="2:9" s="3" customFormat="1" ht="16.5" x14ac:dyDescent="0.3">
      <c r="B141" s="126"/>
      <c r="C141" s="6"/>
      <c r="D141" s="17" t="s">
        <v>1427</v>
      </c>
      <c r="E141" s="17" t="s">
        <v>1427</v>
      </c>
      <c r="F141" s="17" t="s">
        <v>1427</v>
      </c>
      <c r="G141" s="17" t="s">
        <v>1427</v>
      </c>
      <c r="H141" s="17"/>
      <c r="I141" s="2"/>
    </row>
    <row r="142" spans="2:9" s="3" customFormat="1" ht="16.5" x14ac:dyDescent="0.3">
      <c r="B142" s="126"/>
      <c r="C142" s="6"/>
      <c r="D142" s="17" t="s">
        <v>1427</v>
      </c>
      <c r="E142" s="17" t="s">
        <v>1427</v>
      </c>
      <c r="F142" s="17" t="s">
        <v>1427</v>
      </c>
      <c r="G142" s="17" t="s">
        <v>1427</v>
      </c>
      <c r="H142" s="17"/>
      <c r="I142" s="2"/>
    </row>
    <row r="143" spans="2:9" s="3" customFormat="1" ht="16.5" x14ac:dyDescent="0.3">
      <c r="B143" s="126"/>
      <c r="C143" s="6"/>
      <c r="D143" s="17" t="s">
        <v>1427</v>
      </c>
      <c r="E143" s="17" t="s">
        <v>1427</v>
      </c>
      <c r="F143" s="17" t="s">
        <v>1427</v>
      </c>
      <c r="G143" s="17" t="s">
        <v>1427</v>
      </c>
      <c r="H143" s="17"/>
      <c r="I143" s="2"/>
    </row>
    <row r="144" spans="2:9" s="3" customFormat="1" ht="16.5" x14ac:dyDescent="0.3">
      <c r="B144" s="126"/>
      <c r="C144" s="6"/>
      <c r="D144" s="17" t="s">
        <v>1427</v>
      </c>
      <c r="E144" s="17" t="s">
        <v>1427</v>
      </c>
      <c r="F144" s="17" t="s">
        <v>1427</v>
      </c>
      <c r="G144" s="17" t="s">
        <v>1427</v>
      </c>
      <c r="H144" s="17"/>
      <c r="I144" s="2"/>
    </row>
    <row r="145" spans="2:9" s="3" customFormat="1" ht="16.5" x14ac:dyDescent="0.3">
      <c r="B145" s="126" t="s">
        <v>993</v>
      </c>
      <c r="C145" s="17" t="s">
        <v>1427</v>
      </c>
      <c r="D145" s="17" t="s">
        <v>1427</v>
      </c>
      <c r="E145" s="17" t="s">
        <v>1427</v>
      </c>
      <c r="F145" s="17" t="s">
        <v>1427</v>
      </c>
      <c r="G145" s="17" t="s">
        <v>1427</v>
      </c>
      <c r="H145" s="17"/>
      <c r="I145" s="2"/>
    </row>
    <row r="146" spans="2:9" s="3" customFormat="1" ht="16.5" x14ac:dyDescent="0.3">
      <c r="B146" s="126"/>
      <c r="C146" s="6"/>
      <c r="D146" s="17" t="s">
        <v>1427</v>
      </c>
      <c r="E146" s="17" t="s">
        <v>1427</v>
      </c>
      <c r="F146" s="17" t="s">
        <v>1427</v>
      </c>
      <c r="G146" s="17" t="s">
        <v>1427</v>
      </c>
      <c r="H146" s="17"/>
      <c r="I146" s="2"/>
    </row>
    <row r="147" spans="2:9" s="3" customFormat="1" ht="16.5" x14ac:dyDescent="0.3">
      <c r="B147" s="126"/>
      <c r="C147" s="6"/>
      <c r="D147" s="17" t="s">
        <v>1427</v>
      </c>
      <c r="E147" s="17" t="s">
        <v>1427</v>
      </c>
      <c r="F147" s="17" t="s">
        <v>1427</v>
      </c>
      <c r="G147" s="17" t="s">
        <v>1427</v>
      </c>
      <c r="H147" s="17"/>
      <c r="I147" s="2"/>
    </row>
    <row r="148" spans="2:9" s="3" customFormat="1" ht="16.5" x14ac:dyDescent="0.3">
      <c r="B148" s="126"/>
      <c r="C148" s="6"/>
      <c r="D148" s="17" t="s">
        <v>1427</v>
      </c>
      <c r="E148" s="17" t="s">
        <v>1427</v>
      </c>
      <c r="F148" s="17" t="s">
        <v>1427</v>
      </c>
      <c r="G148" s="17" t="s">
        <v>1427</v>
      </c>
      <c r="H148" s="17"/>
      <c r="I148" s="2"/>
    </row>
    <row r="149" spans="2:9" s="3" customFormat="1" ht="16.5" x14ac:dyDescent="0.3">
      <c r="B149" s="126"/>
      <c r="C149" s="6"/>
      <c r="D149" s="17" t="s">
        <v>1427</v>
      </c>
      <c r="E149" s="17" t="s">
        <v>1427</v>
      </c>
      <c r="F149" s="17" t="s">
        <v>1427</v>
      </c>
      <c r="G149" s="17" t="s">
        <v>1427</v>
      </c>
      <c r="H149" s="17"/>
      <c r="I149" s="2"/>
    </row>
    <row r="150" spans="2:9" s="3" customFormat="1" ht="16.5" x14ac:dyDescent="0.3">
      <c r="B150" s="126"/>
      <c r="C150" s="6"/>
      <c r="D150" s="17" t="s">
        <v>1427</v>
      </c>
      <c r="E150" s="17" t="s">
        <v>1427</v>
      </c>
      <c r="F150" s="17" t="s">
        <v>1427</v>
      </c>
      <c r="G150" s="17" t="s">
        <v>1427</v>
      </c>
      <c r="H150" s="17"/>
      <c r="I150" s="2"/>
    </row>
    <row r="151" spans="2:9" s="3" customFormat="1" ht="16.5" x14ac:dyDescent="0.3">
      <c r="B151" s="126"/>
      <c r="C151" s="6"/>
      <c r="D151" s="17" t="s">
        <v>1427</v>
      </c>
      <c r="E151" s="17" t="s">
        <v>1427</v>
      </c>
      <c r="F151" s="17" t="s">
        <v>1427</v>
      </c>
      <c r="G151" s="17" t="s">
        <v>1427</v>
      </c>
      <c r="H151" s="17"/>
      <c r="I151" s="2"/>
    </row>
    <row r="152" spans="2:9" s="3" customFormat="1" ht="16.5" x14ac:dyDescent="0.3">
      <c r="B152" s="126"/>
      <c r="C152" s="6"/>
      <c r="D152" s="17" t="s">
        <v>1427</v>
      </c>
      <c r="E152" s="17" t="s">
        <v>1427</v>
      </c>
      <c r="F152" s="17" t="s">
        <v>1427</v>
      </c>
      <c r="G152" s="17" t="s">
        <v>1427</v>
      </c>
      <c r="H152" s="17"/>
      <c r="I152" s="2"/>
    </row>
    <row r="153" spans="2:9" s="3" customFormat="1" ht="16.5" x14ac:dyDescent="0.3">
      <c r="B153" s="126"/>
      <c r="C153" s="6"/>
      <c r="D153" s="17" t="s">
        <v>1427</v>
      </c>
      <c r="E153" s="17" t="s">
        <v>1427</v>
      </c>
      <c r="F153" s="17" t="s">
        <v>1427</v>
      </c>
      <c r="G153" s="17" t="s">
        <v>1427</v>
      </c>
      <c r="H153" s="17"/>
      <c r="I153" s="2"/>
    </row>
    <row r="154" spans="2:9" s="3" customFormat="1" ht="16.5" x14ac:dyDescent="0.3">
      <c r="B154" s="126"/>
      <c r="C154" s="6"/>
      <c r="D154" s="17" t="s">
        <v>1427</v>
      </c>
      <c r="E154" s="17" t="s">
        <v>1427</v>
      </c>
      <c r="F154" s="17" t="s">
        <v>1427</v>
      </c>
      <c r="G154" s="17" t="s">
        <v>1427</v>
      </c>
      <c r="H154" s="17"/>
      <c r="I154" s="2"/>
    </row>
    <row r="155" spans="2:9" s="3" customFormat="1" ht="16.5" x14ac:dyDescent="0.3">
      <c r="B155" s="126" t="s">
        <v>994</v>
      </c>
      <c r="C155" s="17" t="s">
        <v>1427</v>
      </c>
      <c r="D155" s="17" t="s">
        <v>1427</v>
      </c>
      <c r="E155" s="17" t="s">
        <v>1427</v>
      </c>
      <c r="F155" s="17" t="s">
        <v>1427</v>
      </c>
      <c r="G155" s="17" t="s">
        <v>1427</v>
      </c>
      <c r="H155" s="17"/>
      <c r="I155" s="2"/>
    </row>
    <row r="156" spans="2:9" s="3" customFormat="1" ht="16.5" x14ac:dyDescent="0.3">
      <c r="B156" s="126"/>
      <c r="C156" s="6"/>
      <c r="D156" s="17" t="s">
        <v>1427</v>
      </c>
      <c r="E156" s="17" t="s">
        <v>1427</v>
      </c>
      <c r="F156" s="17" t="s">
        <v>1427</v>
      </c>
      <c r="G156" s="17" t="s">
        <v>1427</v>
      </c>
      <c r="H156" s="17"/>
      <c r="I156" s="2"/>
    </row>
    <row r="157" spans="2:9" s="3" customFormat="1" ht="16.5" x14ac:dyDescent="0.3">
      <c r="B157" s="126"/>
      <c r="C157" s="6"/>
      <c r="D157" s="17" t="s">
        <v>1427</v>
      </c>
      <c r="E157" s="17" t="s">
        <v>1427</v>
      </c>
      <c r="F157" s="17" t="s">
        <v>1427</v>
      </c>
      <c r="G157" s="17" t="s">
        <v>1427</v>
      </c>
      <c r="H157" s="17"/>
      <c r="I157" s="2"/>
    </row>
    <row r="158" spans="2:9" s="3" customFormat="1" ht="16.5" x14ac:dyDescent="0.3">
      <c r="B158" s="126"/>
      <c r="C158" s="6"/>
      <c r="D158" s="17" t="s">
        <v>1427</v>
      </c>
      <c r="E158" s="17" t="s">
        <v>1427</v>
      </c>
      <c r="F158" s="17" t="s">
        <v>1427</v>
      </c>
      <c r="G158" s="17" t="s">
        <v>1427</v>
      </c>
      <c r="H158" s="17"/>
      <c r="I158" s="2"/>
    </row>
    <row r="159" spans="2:9" s="3" customFormat="1" ht="16.5" x14ac:dyDescent="0.3">
      <c r="B159" s="126"/>
      <c r="C159" s="6"/>
      <c r="D159" s="17" t="s">
        <v>1427</v>
      </c>
      <c r="E159" s="17" t="s">
        <v>1427</v>
      </c>
      <c r="F159" s="17" t="s">
        <v>1427</v>
      </c>
      <c r="G159" s="17" t="s">
        <v>1427</v>
      </c>
      <c r="H159" s="17"/>
      <c r="I159" s="2"/>
    </row>
    <row r="160" spans="2:9" s="3" customFormat="1" ht="16.5" x14ac:dyDescent="0.3">
      <c r="B160" s="126"/>
      <c r="C160" s="6"/>
      <c r="D160" s="17" t="s">
        <v>1427</v>
      </c>
      <c r="E160" s="17" t="s">
        <v>1427</v>
      </c>
      <c r="F160" s="17" t="s">
        <v>1427</v>
      </c>
      <c r="G160" s="17" t="s">
        <v>1427</v>
      </c>
      <c r="H160" s="17"/>
      <c r="I160" s="2"/>
    </row>
    <row r="161" spans="2:9" s="3" customFormat="1" ht="16.5" x14ac:dyDescent="0.3">
      <c r="B161" s="126"/>
      <c r="C161" s="6"/>
      <c r="D161" s="17" t="s">
        <v>1427</v>
      </c>
      <c r="E161" s="17" t="s">
        <v>1427</v>
      </c>
      <c r="F161" s="17" t="s">
        <v>1427</v>
      </c>
      <c r="G161" s="17" t="s">
        <v>1427</v>
      </c>
      <c r="H161" s="17"/>
      <c r="I161" s="2"/>
    </row>
    <row r="162" spans="2:9" s="3" customFormat="1" ht="16.5" x14ac:dyDescent="0.3">
      <c r="B162" s="126"/>
      <c r="C162" s="6"/>
      <c r="D162" s="17" t="s">
        <v>1427</v>
      </c>
      <c r="E162" s="17" t="s">
        <v>1427</v>
      </c>
      <c r="F162" s="17" t="s">
        <v>1427</v>
      </c>
      <c r="G162" s="17" t="s">
        <v>1427</v>
      </c>
      <c r="H162" s="17"/>
      <c r="I162" s="2"/>
    </row>
    <row r="163" spans="2:9" s="3" customFormat="1" ht="16.5" x14ac:dyDescent="0.3">
      <c r="B163" s="126"/>
      <c r="C163" s="6"/>
      <c r="D163" s="17" t="s">
        <v>1427</v>
      </c>
      <c r="E163" s="17" t="s">
        <v>1427</v>
      </c>
      <c r="F163" s="17" t="s">
        <v>1427</v>
      </c>
      <c r="G163" s="17" t="s">
        <v>1427</v>
      </c>
      <c r="H163" s="17"/>
      <c r="I163" s="2"/>
    </row>
    <row r="164" spans="2:9" s="3" customFormat="1" ht="16.5" x14ac:dyDescent="0.3">
      <c r="B164" s="126"/>
      <c r="C164" s="6"/>
      <c r="D164" s="17" t="s">
        <v>1427</v>
      </c>
      <c r="E164" s="17" t="s">
        <v>1427</v>
      </c>
      <c r="F164" s="17" t="s">
        <v>1427</v>
      </c>
      <c r="G164" s="17" t="s">
        <v>1427</v>
      </c>
      <c r="H164" s="17"/>
      <c r="I164" s="2"/>
    </row>
    <row r="165" spans="2:9" s="3" customFormat="1" ht="16.5" x14ac:dyDescent="0.3">
      <c r="B165" s="126" t="s">
        <v>995</v>
      </c>
      <c r="C165" s="17" t="s">
        <v>1427</v>
      </c>
      <c r="D165" s="17" t="s">
        <v>1427</v>
      </c>
      <c r="E165" s="17" t="s">
        <v>1427</v>
      </c>
      <c r="F165" s="17" t="s">
        <v>1427</v>
      </c>
      <c r="G165" s="17" t="s">
        <v>1427</v>
      </c>
      <c r="H165" s="17"/>
      <c r="I165" s="2"/>
    </row>
    <row r="166" spans="2:9" s="3" customFormat="1" ht="16.5" x14ac:dyDescent="0.3">
      <c r="B166" s="126"/>
      <c r="C166" s="6"/>
      <c r="D166" s="17" t="s">
        <v>1427</v>
      </c>
      <c r="E166" s="17" t="s">
        <v>1427</v>
      </c>
      <c r="F166" s="17" t="s">
        <v>1427</v>
      </c>
      <c r="G166" s="17" t="s">
        <v>1427</v>
      </c>
      <c r="H166" s="17"/>
      <c r="I166" s="2"/>
    </row>
    <row r="167" spans="2:9" s="3" customFormat="1" ht="16.5" x14ac:dyDescent="0.3">
      <c r="B167" s="126"/>
      <c r="C167" s="6"/>
      <c r="D167" s="17" t="s">
        <v>1427</v>
      </c>
      <c r="E167" s="17" t="s">
        <v>1427</v>
      </c>
      <c r="F167" s="17" t="s">
        <v>1427</v>
      </c>
      <c r="G167" s="17" t="s">
        <v>1427</v>
      </c>
      <c r="H167" s="17"/>
      <c r="I167" s="2"/>
    </row>
    <row r="168" spans="2:9" s="3" customFormat="1" ht="16.5" x14ac:dyDescent="0.3">
      <c r="B168" s="126"/>
      <c r="C168" s="6"/>
      <c r="D168" s="17" t="s">
        <v>1427</v>
      </c>
      <c r="E168" s="17" t="s">
        <v>1427</v>
      </c>
      <c r="F168" s="17" t="s">
        <v>1427</v>
      </c>
      <c r="G168" s="17" t="s">
        <v>1427</v>
      </c>
      <c r="H168" s="17"/>
      <c r="I168" s="2"/>
    </row>
    <row r="169" spans="2:9" s="3" customFormat="1" ht="16.5" x14ac:dyDescent="0.3">
      <c r="B169" s="126"/>
      <c r="C169" s="6"/>
      <c r="D169" s="17" t="s">
        <v>1427</v>
      </c>
      <c r="E169" s="17" t="s">
        <v>1427</v>
      </c>
      <c r="F169" s="17" t="s">
        <v>1427</v>
      </c>
      <c r="G169" s="17" t="s">
        <v>1427</v>
      </c>
      <c r="H169" s="17"/>
      <c r="I169" s="2"/>
    </row>
    <row r="170" spans="2:9" s="3" customFormat="1" ht="16.5" x14ac:dyDescent="0.3">
      <c r="B170" s="126"/>
      <c r="C170" s="6"/>
      <c r="D170" s="17" t="s">
        <v>1427</v>
      </c>
      <c r="E170" s="17" t="s">
        <v>1427</v>
      </c>
      <c r="F170" s="17" t="s">
        <v>1427</v>
      </c>
      <c r="G170" s="17" t="s">
        <v>1427</v>
      </c>
      <c r="H170" s="17"/>
      <c r="I170" s="2"/>
    </row>
    <row r="171" spans="2:9" s="3" customFormat="1" ht="16.5" x14ac:dyDescent="0.3">
      <c r="B171" s="126"/>
      <c r="C171" s="6"/>
      <c r="D171" s="17" t="s">
        <v>1427</v>
      </c>
      <c r="E171" s="17" t="s">
        <v>1427</v>
      </c>
      <c r="F171" s="17" t="s">
        <v>1427</v>
      </c>
      <c r="G171" s="17" t="s">
        <v>1427</v>
      </c>
      <c r="H171" s="17"/>
      <c r="I171" s="2"/>
    </row>
    <row r="172" spans="2:9" s="3" customFormat="1" ht="16.5" x14ac:dyDescent="0.3">
      <c r="B172" s="126"/>
      <c r="C172" s="6"/>
      <c r="D172" s="17" t="s">
        <v>1427</v>
      </c>
      <c r="E172" s="17" t="s">
        <v>1427</v>
      </c>
      <c r="F172" s="17" t="s">
        <v>1427</v>
      </c>
      <c r="G172" s="17" t="s">
        <v>1427</v>
      </c>
      <c r="H172" s="17"/>
      <c r="I172" s="2"/>
    </row>
    <row r="173" spans="2:9" s="3" customFormat="1" ht="16.5" x14ac:dyDescent="0.3">
      <c r="B173" s="126"/>
      <c r="C173" s="6"/>
      <c r="D173" s="17" t="s">
        <v>1427</v>
      </c>
      <c r="E173" s="17" t="s">
        <v>1427</v>
      </c>
      <c r="F173" s="17" t="s">
        <v>1427</v>
      </c>
      <c r="G173" s="17" t="s">
        <v>1427</v>
      </c>
      <c r="H173" s="17"/>
      <c r="I173" s="2"/>
    </row>
    <row r="174" spans="2:9" s="3" customFormat="1" ht="16.5" x14ac:dyDescent="0.3">
      <c r="B174" s="126"/>
      <c r="C174" s="6"/>
      <c r="D174" s="17" t="s">
        <v>1427</v>
      </c>
      <c r="E174" s="17" t="s">
        <v>1427</v>
      </c>
      <c r="F174" s="17" t="s">
        <v>1427</v>
      </c>
      <c r="G174" s="17" t="s">
        <v>1427</v>
      </c>
      <c r="H174" s="17"/>
      <c r="I174" s="2"/>
    </row>
    <row r="175" spans="2:9" s="3" customFormat="1" ht="16.5" x14ac:dyDescent="0.3">
      <c r="B175" s="126" t="s">
        <v>996</v>
      </c>
      <c r="C175" s="17" t="s">
        <v>1427</v>
      </c>
      <c r="D175" s="17" t="s">
        <v>1427</v>
      </c>
      <c r="E175" s="17" t="s">
        <v>1427</v>
      </c>
      <c r="F175" s="17" t="s">
        <v>1427</v>
      </c>
      <c r="G175" s="17" t="s">
        <v>1427</v>
      </c>
      <c r="H175" s="17"/>
      <c r="I175" s="2"/>
    </row>
    <row r="176" spans="2:9" s="3" customFormat="1" ht="16.5" x14ac:dyDescent="0.3">
      <c r="B176" s="126"/>
      <c r="C176" s="6"/>
      <c r="D176" s="17" t="s">
        <v>1427</v>
      </c>
      <c r="E176" s="17" t="s">
        <v>1427</v>
      </c>
      <c r="F176" s="17" t="s">
        <v>1427</v>
      </c>
      <c r="G176" s="17" t="s">
        <v>1427</v>
      </c>
      <c r="H176" s="17"/>
      <c r="I176" s="2"/>
    </row>
    <row r="177" spans="2:9" s="3" customFormat="1" ht="16.5" x14ac:dyDescent="0.3">
      <c r="B177" s="126"/>
      <c r="C177" s="6"/>
      <c r="D177" s="17" t="s">
        <v>1427</v>
      </c>
      <c r="E177" s="17" t="s">
        <v>1427</v>
      </c>
      <c r="F177" s="17" t="s">
        <v>1427</v>
      </c>
      <c r="G177" s="17" t="s">
        <v>1427</v>
      </c>
      <c r="H177" s="17"/>
      <c r="I177" s="2"/>
    </row>
    <row r="178" spans="2:9" s="3" customFormat="1" ht="16.5" x14ac:dyDescent="0.3">
      <c r="B178" s="126"/>
      <c r="C178" s="6"/>
      <c r="D178" s="17" t="s">
        <v>1427</v>
      </c>
      <c r="E178" s="17" t="s">
        <v>1427</v>
      </c>
      <c r="F178" s="17" t="s">
        <v>1427</v>
      </c>
      <c r="G178" s="17" t="s">
        <v>1427</v>
      </c>
      <c r="H178" s="17"/>
      <c r="I178" s="2"/>
    </row>
    <row r="179" spans="2:9" s="3" customFormat="1" ht="16.5" x14ac:dyDescent="0.3">
      <c r="B179" s="126"/>
      <c r="C179" s="6"/>
      <c r="D179" s="17" t="s">
        <v>1427</v>
      </c>
      <c r="E179" s="17" t="s">
        <v>1427</v>
      </c>
      <c r="F179" s="17" t="s">
        <v>1427</v>
      </c>
      <c r="G179" s="17" t="s">
        <v>1427</v>
      </c>
      <c r="H179" s="17"/>
      <c r="I179" s="2"/>
    </row>
    <row r="180" spans="2:9" s="3" customFormat="1" ht="16.5" x14ac:dyDescent="0.3">
      <c r="B180" s="126"/>
      <c r="C180" s="6"/>
      <c r="D180" s="17" t="s">
        <v>1427</v>
      </c>
      <c r="E180" s="17" t="s">
        <v>1427</v>
      </c>
      <c r="F180" s="17" t="s">
        <v>1427</v>
      </c>
      <c r="G180" s="17" t="s">
        <v>1427</v>
      </c>
      <c r="H180" s="17"/>
      <c r="I180" s="2"/>
    </row>
    <row r="181" spans="2:9" s="3" customFormat="1" ht="16.5" x14ac:dyDescent="0.3">
      <c r="B181" s="126"/>
      <c r="C181" s="6"/>
      <c r="D181" s="17" t="s">
        <v>1427</v>
      </c>
      <c r="E181" s="17" t="s">
        <v>1427</v>
      </c>
      <c r="F181" s="17" t="s">
        <v>1427</v>
      </c>
      <c r="G181" s="17" t="s">
        <v>1427</v>
      </c>
      <c r="H181" s="17"/>
      <c r="I181" s="2"/>
    </row>
    <row r="182" spans="2:9" s="3" customFormat="1" ht="16.5" x14ac:dyDescent="0.3">
      <c r="B182" s="126"/>
      <c r="C182" s="6"/>
      <c r="D182" s="17" t="s">
        <v>1427</v>
      </c>
      <c r="E182" s="17" t="s">
        <v>1427</v>
      </c>
      <c r="F182" s="17" t="s">
        <v>1427</v>
      </c>
      <c r="G182" s="17" t="s">
        <v>1427</v>
      </c>
      <c r="H182" s="17"/>
      <c r="I182" s="2"/>
    </row>
    <row r="183" spans="2:9" s="3" customFormat="1" ht="16.5" x14ac:dyDescent="0.3">
      <c r="B183" s="126"/>
      <c r="C183" s="6"/>
      <c r="D183" s="17" t="s">
        <v>1427</v>
      </c>
      <c r="E183" s="17" t="s">
        <v>1427</v>
      </c>
      <c r="F183" s="17" t="s">
        <v>1427</v>
      </c>
      <c r="G183" s="17" t="s">
        <v>1427</v>
      </c>
      <c r="H183" s="17"/>
      <c r="I183" s="2"/>
    </row>
    <row r="184" spans="2:9" s="3" customFormat="1" ht="16.5" x14ac:dyDescent="0.3">
      <c r="B184" s="126"/>
      <c r="C184" s="6"/>
      <c r="D184" s="17" t="s">
        <v>1427</v>
      </c>
      <c r="E184" s="17" t="s">
        <v>1427</v>
      </c>
      <c r="F184" s="17" t="s">
        <v>1427</v>
      </c>
      <c r="G184" s="17" t="s">
        <v>1427</v>
      </c>
      <c r="H184" s="17"/>
      <c r="I184" s="2"/>
    </row>
    <row r="185" spans="2:9" s="3" customFormat="1" ht="16.5" x14ac:dyDescent="0.3">
      <c r="B185" s="126" t="s">
        <v>997</v>
      </c>
      <c r="C185" s="17" t="s">
        <v>1427</v>
      </c>
      <c r="D185" s="17" t="s">
        <v>1427</v>
      </c>
      <c r="E185" s="17" t="s">
        <v>1427</v>
      </c>
      <c r="F185" s="17" t="s">
        <v>1427</v>
      </c>
      <c r="G185" s="17" t="s">
        <v>1427</v>
      </c>
      <c r="H185" s="17"/>
      <c r="I185" s="2"/>
    </row>
    <row r="186" spans="2:9" s="3" customFormat="1" ht="16.5" x14ac:dyDescent="0.3">
      <c r="B186" s="126"/>
      <c r="C186" s="6"/>
      <c r="D186" s="17" t="s">
        <v>1427</v>
      </c>
      <c r="E186" s="17" t="s">
        <v>1427</v>
      </c>
      <c r="F186" s="17" t="s">
        <v>1427</v>
      </c>
      <c r="G186" s="17" t="s">
        <v>1427</v>
      </c>
      <c r="H186" s="17"/>
      <c r="I186" s="2"/>
    </row>
    <row r="187" spans="2:9" s="3" customFormat="1" ht="16.5" x14ac:dyDescent="0.3">
      <c r="B187" s="126"/>
      <c r="C187" s="6"/>
      <c r="D187" s="17" t="s">
        <v>1427</v>
      </c>
      <c r="E187" s="17" t="s">
        <v>1427</v>
      </c>
      <c r="F187" s="17" t="s">
        <v>1427</v>
      </c>
      <c r="G187" s="17" t="s">
        <v>1427</v>
      </c>
      <c r="H187" s="17"/>
      <c r="I187" s="2"/>
    </row>
    <row r="188" spans="2:9" s="3" customFormat="1" ht="16.5" x14ac:dyDescent="0.3">
      <c r="B188" s="126"/>
      <c r="C188" s="6"/>
      <c r="D188" s="17" t="s">
        <v>1427</v>
      </c>
      <c r="E188" s="17" t="s">
        <v>1427</v>
      </c>
      <c r="F188" s="17" t="s">
        <v>1427</v>
      </c>
      <c r="G188" s="17" t="s">
        <v>1427</v>
      </c>
      <c r="H188" s="17"/>
      <c r="I188" s="2"/>
    </row>
    <row r="189" spans="2:9" s="3" customFormat="1" ht="16.5" x14ac:dyDescent="0.3">
      <c r="B189" s="126"/>
      <c r="C189" s="6"/>
      <c r="D189" s="17" t="s">
        <v>1427</v>
      </c>
      <c r="E189" s="17" t="s">
        <v>1427</v>
      </c>
      <c r="F189" s="17" t="s">
        <v>1427</v>
      </c>
      <c r="G189" s="17" t="s">
        <v>1427</v>
      </c>
      <c r="H189" s="17"/>
      <c r="I189" s="2"/>
    </row>
    <row r="190" spans="2:9" s="3" customFormat="1" ht="16.5" x14ac:dyDescent="0.3">
      <c r="B190" s="126"/>
      <c r="C190" s="6"/>
      <c r="D190" s="17" t="s">
        <v>1427</v>
      </c>
      <c r="E190" s="17" t="s">
        <v>1427</v>
      </c>
      <c r="F190" s="17" t="s">
        <v>1427</v>
      </c>
      <c r="G190" s="17" t="s">
        <v>1427</v>
      </c>
      <c r="H190" s="17"/>
      <c r="I190" s="2"/>
    </row>
    <row r="191" spans="2:9" s="3" customFormat="1" ht="16.5" x14ac:dyDescent="0.3">
      <c r="B191" s="126"/>
      <c r="C191" s="6"/>
      <c r="D191" s="17" t="s">
        <v>1427</v>
      </c>
      <c r="E191" s="17" t="s">
        <v>1427</v>
      </c>
      <c r="F191" s="17" t="s">
        <v>1427</v>
      </c>
      <c r="G191" s="17" t="s">
        <v>1427</v>
      </c>
      <c r="H191" s="17"/>
      <c r="I191" s="2"/>
    </row>
    <row r="192" spans="2:9" s="3" customFormat="1" ht="16.5" x14ac:dyDescent="0.3">
      <c r="B192" s="126"/>
      <c r="C192" s="6"/>
      <c r="D192" s="17" t="s">
        <v>1427</v>
      </c>
      <c r="E192" s="17" t="s">
        <v>1427</v>
      </c>
      <c r="F192" s="17" t="s">
        <v>1427</v>
      </c>
      <c r="G192" s="17" t="s">
        <v>1427</v>
      </c>
      <c r="H192" s="17"/>
      <c r="I192" s="2"/>
    </row>
    <row r="193" spans="2:9" s="3" customFormat="1" ht="16.5" x14ac:dyDescent="0.3">
      <c r="B193" s="126"/>
      <c r="C193" s="6"/>
      <c r="D193" s="17" t="s">
        <v>1427</v>
      </c>
      <c r="E193" s="17" t="s">
        <v>1427</v>
      </c>
      <c r="F193" s="17" t="s">
        <v>1427</v>
      </c>
      <c r="G193" s="17" t="s">
        <v>1427</v>
      </c>
      <c r="H193" s="17"/>
      <c r="I193" s="2"/>
    </row>
    <row r="194" spans="2:9" s="3" customFormat="1" ht="16.5" x14ac:dyDescent="0.3">
      <c r="B194" s="126"/>
      <c r="C194" s="6"/>
      <c r="D194" s="17" t="s">
        <v>1427</v>
      </c>
      <c r="E194" s="17" t="s">
        <v>1427</v>
      </c>
      <c r="F194" s="17" t="s">
        <v>1427</v>
      </c>
      <c r="G194" s="17" t="s">
        <v>1427</v>
      </c>
      <c r="H194" s="17"/>
      <c r="I194" s="2"/>
    </row>
    <row r="195" spans="2:9" s="3" customFormat="1" ht="16.5" x14ac:dyDescent="0.3">
      <c r="B195" s="126" t="s">
        <v>998</v>
      </c>
      <c r="C195" s="17" t="s">
        <v>1427</v>
      </c>
      <c r="D195" s="17" t="s">
        <v>1427</v>
      </c>
      <c r="E195" s="17" t="s">
        <v>1427</v>
      </c>
      <c r="F195" s="17" t="s">
        <v>1427</v>
      </c>
      <c r="G195" s="17" t="s">
        <v>1427</v>
      </c>
      <c r="H195" s="17"/>
      <c r="I195" s="2"/>
    </row>
    <row r="196" spans="2:9" s="3" customFormat="1" ht="16.5" x14ac:dyDescent="0.3">
      <c r="B196" s="126"/>
      <c r="C196" s="6"/>
      <c r="D196" s="17" t="s">
        <v>1427</v>
      </c>
      <c r="E196" s="17" t="s">
        <v>1427</v>
      </c>
      <c r="F196" s="17" t="s">
        <v>1427</v>
      </c>
      <c r="G196" s="17" t="s">
        <v>1427</v>
      </c>
      <c r="H196" s="17"/>
      <c r="I196" s="2"/>
    </row>
    <row r="197" spans="2:9" s="3" customFormat="1" ht="16.5" x14ac:dyDescent="0.3">
      <c r="B197" s="126"/>
      <c r="C197" s="6"/>
      <c r="D197" s="17" t="s">
        <v>1427</v>
      </c>
      <c r="E197" s="17" t="s">
        <v>1427</v>
      </c>
      <c r="F197" s="17" t="s">
        <v>1427</v>
      </c>
      <c r="G197" s="17" t="s">
        <v>1427</v>
      </c>
      <c r="H197" s="17"/>
      <c r="I197" s="2"/>
    </row>
    <row r="198" spans="2:9" s="3" customFormat="1" ht="16.5" x14ac:dyDescent="0.3">
      <c r="B198" s="126"/>
      <c r="C198" s="6"/>
      <c r="D198" s="17" t="s">
        <v>1427</v>
      </c>
      <c r="E198" s="17" t="s">
        <v>1427</v>
      </c>
      <c r="F198" s="17" t="s">
        <v>1427</v>
      </c>
      <c r="G198" s="17" t="s">
        <v>1427</v>
      </c>
      <c r="H198" s="17"/>
      <c r="I198" s="2"/>
    </row>
    <row r="199" spans="2:9" s="3" customFormat="1" ht="16.5" x14ac:dyDescent="0.3">
      <c r="B199" s="126"/>
      <c r="C199" s="6"/>
      <c r="D199" s="17" t="s">
        <v>1427</v>
      </c>
      <c r="E199" s="17" t="s">
        <v>1427</v>
      </c>
      <c r="F199" s="17" t="s">
        <v>1427</v>
      </c>
      <c r="G199" s="17" t="s">
        <v>1427</v>
      </c>
      <c r="H199" s="17"/>
      <c r="I199" s="2"/>
    </row>
    <row r="200" spans="2:9" s="3" customFormat="1" ht="16.5" x14ac:dyDescent="0.3">
      <c r="B200" s="126"/>
      <c r="C200" s="6"/>
      <c r="D200" s="17" t="s">
        <v>1427</v>
      </c>
      <c r="E200" s="17" t="s">
        <v>1427</v>
      </c>
      <c r="F200" s="17" t="s">
        <v>1427</v>
      </c>
      <c r="G200" s="17" t="s">
        <v>1427</v>
      </c>
      <c r="H200" s="17"/>
      <c r="I200" s="2"/>
    </row>
    <row r="201" spans="2:9" s="3" customFormat="1" ht="16.5" x14ac:dyDescent="0.3">
      <c r="B201" s="126"/>
      <c r="C201" s="6"/>
      <c r="D201" s="17" t="s">
        <v>1427</v>
      </c>
      <c r="E201" s="17" t="s">
        <v>1427</v>
      </c>
      <c r="F201" s="17" t="s">
        <v>1427</v>
      </c>
      <c r="G201" s="17" t="s">
        <v>1427</v>
      </c>
      <c r="H201" s="17"/>
      <c r="I201" s="2"/>
    </row>
    <row r="202" spans="2:9" s="3" customFormat="1" ht="16.5" x14ac:dyDescent="0.3">
      <c r="B202" s="126"/>
      <c r="C202" s="6"/>
      <c r="D202" s="17" t="s">
        <v>1427</v>
      </c>
      <c r="E202" s="17" t="s">
        <v>1427</v>
      </c>
      <c r="F202" s="17" t="s">
        <v>1427</v>
      </c>
      <c r="G202" s="17" t="s">
        <v>1427</v>
      </c>
      <c r="H202" s="17"/>
      <c r="I202" s="2"/>
    </row>
    <row r="203" spans="2:9" s="3" customFormat="1" ht="16.5" x14ac:dyDescent="0.3">
      <c r="B203" s="126"/>
      <c r="C203" s="6"/>
      <c r="D203" s="17" t="s">
        <v>1427</v>
      </c>
      <c r="E203" s="17" t="s">
        <v>1427</v>
      </c>
      <c r="F203" s="17" t="s">
        <v>1427</v>
      </c>
      <c r="G203" s="17" t="s">
        <v>1427</v>
      </c>
      <c r="H203" s="17"/>
      <c r="I203" s="2"/>
    </row>
    <row r="204" spans="2:9" s="3" customFormat="1" ht="16.5" x14ac:dyDescent="0.3">
      <c r="B204" s="126"/>
      <c r="C204" s="6"/>
      <c r="D204" s="17" t="s">
        <v>1427</v>
      </c>
      <c r="E204" s="17" t="s">
        <v>1427</v>
      </c>
      <c r="F204" s="17" t="s">
        <v>1427</v>
      </c>
      <c r="G204" s="17" t="s">
        <v>1427</v>
      </c>
      <c r="H204" s="17"/>
      <c r="I204" s="2"/>
    </row>
    <row r="205" spans="2:9" s="3" customFormat="1" ht="16.5" x14ac:dyDescent="0.3">
      <c r="B205" s="126" t="s">
        <v>999</v>
      </c>
      <c r="C205" s="17" t="s">
        <v>1427</v>
      </c>
      <c r="D205" s="17" t="s">
        <v>1427</v>
      </c>
      <c r="E205" s="17" t="s">
        <v>1427</v>
      </c>
      <c r="F205" s="17" t="s">
        <v>1427</v>
      </c>
      <c r="G205" s="17" t="s">
        <v>1427</v>
      </c>
      <c r="H205" s="17"/>
      <c r="I205" s="2"/>
    </row>
    <row r="206" spans="2:9" s="3" customFormat="1" ht="16.5" x14ac:dyDescent="0.3">
      <c r="B206" s="126"/>
      <c r="C206" s="6"/>
      <c r="D206" s="17" t="s">
        <v>1427</v>
      </c>
      <c r="E206" s="17" t="s">
        <v>1427</v>
      </c>
      <c r="F206" s="17" t="s">
        <v>1427</v>
      </c>
      <c r="G206" s="17" t="s">
        <v>1427</v>
      </c>
      <c r="H206" s="17"/>
      <c r="I206" s="2"/>
    </row>
    <row r="207" spans="2:9" s="3" customFormat="1" ht="16.5" x14ac:dyDescent="0.3">
      <c r="B207" s="126"/>
      <c r="C207" s="6"/>
      <c r="D207" s="17" t="s">
        <v>1427</v>
      </c>
      <c r="E207" s="17" t="s">
        <v>1427</v>
      </c>
      <c r="F207" s="17" t="s">
        <v>1427</v>
      </c>
      <c r="G207" s="17" t="s">
        <v>1427</v>
      </c>
      <c r="H207" s="17"/>
      <c r="I207" s="2"/>
    </row>
    <row r="208" spans="2:9" s="3" customFormat="1" ht="16.5" x14ac:dyDescent="0.3">
      <c r="B208" s="126"/>
      <c r="C208" s="6"/>
      <c r="D208" s="17" t="s">
        <v>1427</v>
      </c>
      <c r="E208" s="17" t="s">
        <v>1427</v>
      </c>
      <c r="F208" s="17" t="s">
        <v>1427</v>
      </c>
      <c r="G208" s="17" t="s">
        <v>1427</v>
      </c>
      <c r="H208" s="17"/>
      <c r="I208" s="2"/>
    </row>
    <row r="209" spans="2:9" s="3" customFormat="1" ht="16.5" x14ac:dyDescent="0.3">
      <c r="B209" s="126"/>
      <c r="C209" s="6"/>
      <c r="D209" s="17" t="s">
        <v>1427</v>
      </c>
      <c r="E209" s="17" t="s">
        <v>1427</v>
      </c>
      <c r="F209" s="17" t="s">
        <v>1427</v>
      </c>
      <c r="G209" s="17" t="s">
        <v>1427</v>
      </c>
      <c r="H209" s="17"/>
      <c r="I209" s="2"/>
    </row>
    <row r="210" spans="2:9" s="3" customFormat="1" ht="16.5" x14ac:dyDescent="0.3">
      <c r="B210" s="126"/>
      <c r="C210" s="6"/>
      <c r="D210" s="17" t="s">
        <v>1427</v>
      </c>
      <c r="E210" s="17" t="s">
        <v>1427</v>
      </c>
      <c r="F210" s="17" t="s">
        <v>1427</v>
      </c>
      <c r="G210" s="17" t="s">
        <v>1427</v>
      </c>
      <c r="H210" s="17"/>
      <c r="I210" s="2"/>
    </row>
    <row r="211" spans="2:9" s="3" customFormat="1" ht="16.5" x14ac:dyDescent="0.3">
      <c r="B211" s="126"/>
      <c r="C211" s="6"/>
      <c r="D211" s="17" t="s">
        <v>1427</v>
      </c>
      <c r="E211" s="17" t="s">
        <v>1427</v>
      </c>
      <c r="F211" s="17" t="s">
        <v>1427</v>
      </c>
      <c r="G211" s="17" t="s">
        <v>1427</v>
      </c>
      <c r="H211" s="17"/>
      <c r="I211" s="2"/>
    </row>
    <row r="212" spans="2:9" s="3" customFormat="1" ht="16.5" x14ac:dyDescent="0.3">
      <c r="B212" s="126"/>
      <c r="C212" s="6"/>
      <c r="D212" s="17" t="s">
        <v>1427</v>
      </c>
      <c r="E212" s="17" t="s">
        <v>1427</v>
      </c>
      <c r="F212" s="17" t="s">
        <v>1427</v>
      </c>
      <c r="G212" s="17" t="s">
        <v>1427</v>
      </c>
      <c r="H212" s="17"/>
      <c r="I212" s="2"/>
    </row>
    <row r="213" spans="2:9" s="3" customFormat="1" ht="16.5" x14ac:dyDescent="0.3">
      <c r="B213" s="126"/>
      <c r="C213" s="6"/>
      <c r="D213" s="17" t="s">
        <v>1427</v>
      </c>
      <c r="E213" s="17" t="s">
        <v>1427</v>
      </c>
      <c r="F213" s="17" t="s">
        <v>1427</v>
      </c>
      <c r="G213" s="17" t="s">
        <v>1427</v>
      </c>
      <c r="H213" s="17"/>
      <c r="I213" s="2"/>
    </row>
    <row r="214" spans="2:9" s="3" customFormat="1" ht="16.5" x14ac:dyDescent="0.3">
      <c r="B214" s="126"/>
      <c r="C214" s="6"/>
      <c r="D214" s="17" t="s">
        <v>1427</v>
      </c>
      <c r="E214" s="17" t="s">
        <v>1427</v>
      </c>
      <c r="F214" s="17" t="s">
        <v>1427</v>
      </c>
      <c r="G214" s="17" t="s">
        <v>1427</v>
      </c>
      <c r="H214" s="17"/>
      <c r="I214" s="2"/>
    </row>
    <row r="215" spans="2:9" s="3" customFormat="1" ht="16.5" x14ac:dyDescent="0.3">
      <c r="B215" s="126" t="s">
        <v>1000</v>
      </c>
      <c r="C215" s="17" t="s">
        <v>1427</v>
      </c>
      <c r="D215" s="17" t="s">
        <v>1427</v>
      </c>
      <c r="E215" s="17" t="s">
        <v>1427</v>
      </c>
      <c r="F215" s="17" t="s">
        <v>1427</v>
      </c>
      <c r="G215" s="17" t="s">
        <v>1427</v>
      </c>
      <c r="H215" s="17"/>
      <c r="I215" s="2"/>
    </row>
    <row r="216" spans="2:9" s="3" customFormat="1" ht="16.5" x14ac:dyDescent="0.3">
      <c r="B216" s="126"/>
      <c r="C216" s="6"/>
      <c r="D216" s="17" t="s">
        <v>1427</v>
      </c>
      <c r="E216" s="17" t="s">
        <v>1427</v>
      </c>
      <c r="F216" s="17" t="s">
        <v>1427</v>
      </c>
      <c r="G216" s="17" t="s">
        <v>1427</v>
      </c>
      <c r="H216" s="17"/>
      <c r="I216" s="2"/>
    </row>
    <row r="217" spans="2:9" s="3" customFormat="1" ht="16.5" x14ac:dyDescent="0.3">
      <c r="B217" s="126"/>
      <c r="C217" s="6"/>
      <c r="D217" s="17" t="s">
        <v>1427</v>
      </c>
      <c r="E217" s="17" t="s">
        <v>1427</v>
      </c>
      <c r="F217" s="17" t="s">
        <v>1427</v>
      </c>
      <c r="G217" s="17" t="s">
        <v>1427</v>
      </c>
      <c r="H217" s="17"/>
      <c r="I217" s="2"/>
    </row>
    <row r="218" spans="2:9" s="3" customFormat="1" ht="16.5" x14ac:dyDescent="0.3">
      <c r="B218" s="126"/>
      <c r="C218" s="6"/>
      <c r="D218" s="17" t="s">
        <v>1427</v>
      </c>
      <c r="E218" s="17" t="s">
        <v>1427</v>
      </c>
      <c r="F218" s="17" t="s">
        <v>1427</v>
      </c>
      <c r="G218" s="17" t="s">
        <v>1427</v>
      </c>
      <c r="H218" s="17"/>
      <c r="I218" s="2"/>
    </row>
    <row r="219" spans="2:9" s="3" customFormat="1" ht="16.5" x14ac:dyDescent="0.3">
      <c r="B219" s="126"/>
      <c r="C219" s="6"/>
      <c r="D219" s="17" t="s">
        <v>1427</v>
      </c>
      <c r="E219" s="17" t="s">
        <v>1427</v>
      </c>
      <c r="F219" s="17" t="s">
        <v>1427</v>
      </c>
      <c r="G219" s="17" t="s">
        <v>1427</v>
      </c>
      <c r="H219" s="17"/>
      <c r="I219" s="2"/>
    </row>
    <row r="220" spans="2:9" s="3" customFormat="1" ht="16.5" x14ac:dyDescent="0.3">
      <c r="B220" s="126"/>
      <c r="C220" s="6"/>
      <c r="D220" s="17" t="s">
        <v>1427</v>
      </c>
      <c r="E220" s="17" t="s">
        <v>1427</v>
      </c>
      <c r="F220" s="17" t="s">
        <v>1427</v>
      </c>
      <c r="G220" s="17" t="s">
        <v>1427</v>
      </c>
      <c r="H220" s="17"/>
      <c r="I220" s="2"/>
    </row>
    <row r="221" spans="2:9" s="3" customFormat="1" ht="16.5" x14ac:dyDescent="0.3">
      <c r="B221" s="126"/>
      <c r="C221" s="6"/>
      <c r="D221" s="17" t="s">
        <v>1427</v>
      </c>
      <c r="E221" s="17" t="s">
        <v>1427</v>
      </c>
      <c r="F221" s="17" t="s">
        <v>1427</v>
      </c>
      <c r="G221" s="17" t="s">
        <v>1427</v>
      </c>
      <c r="H221" s="17"/>
      <c r="I221" s="2"/>
    </row>
    <row r="222" spans="2:9" s="3" customFormat="1" ht="16.5" x14ac:dyDescent="0.3">
      <c r="B222" s="126"/>
      <c r="C222" s="6"/>
      <c r="D222" s="17" t="s">
        <v>1427</v>
      </c>
      <c r="E222" s="17" t="s">
        <v>1427</v>
      </c>
      <c r="F222" s="17" t="s">
        <v>1427</v>
      </c>
      <c r="G222" s="17" t="s">
        <v>1427</v>
      </c>
      <c r="H222" s="17"/>
      <c r="I222" s="2"/>
    </row>
    <row r="223" spans="2:9" s="3" customFormat="1" ht="16.5" x14ac:dyDescent="0.3">
      <c r="B223" s="126"/>
      <c r="C223" s="6"/>
      <c r="D223" s="17" t="s">
        <v>1427</v>
      </c>
      <c r="E223" s="17" t="s">
        <v>1427</v>
      </c>
      <c r="F223" s="17" t="s">
        <v>1427</v>
      </c>
      <c r="G223" s="17" t="s">
        <v>1427</v>
      </c>
      <c r="H223" s="17"/>
      <c r="I223" s="2"/>
    </row>
    <row r="224" spans="2:9" s="3" customFormat="1" ht="16.5" x14ac:dyDescent="0.3">
      <c r="B224" s="126"/>
      <c r="C224" s="6"/>
      <c r="D224" s="17" t="s">
        <v>1427</v>
      </c>
      <c r="E224" s="17" t="s">
        <v>1427</v>
      </c>
      <c r="F224" s="17" t="s">
        <v>1427</v>
      </c>
      <c r="G224" s="17" t="s">
        <v>1427</v>
      </c>
      <c r="H224" s="17"/>
      <c r="I224" s="2"/>
    </row>
    <row r="225" spans="2:9" s="3" customFormat="1" ht="16.5" x14ac:dyDescent="0.3">
      <c r="B225" s="126" t="s">
        <v>1001</v>
      </c>
      <c r="C225" s="17" t="s">
        <v>1427</v>
      </c>
      <c r="D225" s="17" t="s">
        <v>1427</v>
      </c>
      <c r="E225" s="17" t="s">
        <v>1427</v>
      </c>
      <c r="F225" s="17" t="s">
        <v>1427</v>
      </c>
      <c r="G225" s="17" t="s">
        <v>1427</v>
      </c>
      <c r="H225" s="17"/>
      <c r="I225" s="2"/>
    </row>
    <row r="226" spans="2:9" s="3" customFormat="1" ht="16.5" x14ac:dyDescent="0.3">
      <c r="B226" s="126"/>
      <c r="C226" s="6"/>
      <c r="D226" s="17" t="s">
        <v>1427</v>
      </c>
      <c r="E226" s="17" t="s">
        <v>1427</v>
      </c>
      <c r="F226" s="17" t="s">
        <v>1427</v>
      </c>
      <c r="G226" s="17" t="s">
        <v>1427</v>
      </c>
      <c r="H226" s="17"/>
      <c r="I226" s="2"/>
    </row>
    <row r="227" spans="2:9" s="3" customFormat="1" ht="16.5" x14ac:dyDescent="0.3">
      <c r="B227" s="126"/>
      <c r="C227" s="6"/>
      <c r="D227" s="17" t="s">
        <v>1427</v>
      </c>
      <c r="E227" s="17" t="s">
        <v>1427</v>
      </c>
      <c r="F227" s="17" t="s">
        <v>1427</v>
      </c>
      <c r="G227" s="17" t="s">
        <v>1427</v>
      </c>
      <c r="H227" s="17"/>
      <c r="I227" s="2"/>
    </row>
    <row r="228" spans="2:9" s="3" customFormat="1" ht="16.5" x14ac:dyDescent="0.3">
      <c r="B228" s="126"/>
      <c r="C228" s="6"/>
      <c r="D228" s="17" t="s">
        <v>1427</v>
      </c>
      <c r="E228" s="17" t="s">
        <v>1427</v>
      </c>
      <c r="F228" s="17" t="s">
        <v>1427</v>
      </c>
      <c r="G228" s="17" t="s">
        <v>1427</v>
      </c>
      <c r="H228" s="17"/>
      <c r="I228" s="2"/>
    </row>
    <row r="229" spans="2:9" s="3" customFormat="1" ht="16.5" x14ac:dyDescent="0.3">
      <c r="B229" s="126"/>
      <c r="C229" s="6"/>
      <c r="D229" s="17" t="s">
        <v>1427</v>
      </c>
      <c r="E229" s="17" t="s">
        <v>1427</v>
      </c>
      <c r="F229" s="17" t="s">
        <v>1427</v>
      </c>
      <c r="G229" s="17" t="s">
        <v>1427</v>
      </c>
      <c r="H229" s="17"/>
      <c r="I229" s="2"/>
    </row>
    <row r="230" spans="2:9" s="3" customFormat="1" ht="16.5" x14ac:dyDescent="0.3">
      <c r="B230" s="126"/>
      <c r="C230" s="6"/>
      <c r="D230" s="17" t="s">
        <v>1427</v>
      </c>
      <c r="E230" s="17" t="s">
        <v>1427</v>
      </c>
      <c r="F230" s="17" t="s">
        <v>1427</v>
      </c>
      <c r="G230" s="17" t="s">
        <v>1427</v>
      </c>
      <c r="H230" s="17"/>
      <c r="I230" s="2"/>
    </row>
    <row r="231" spans="2:9" s="3" customFormat="1" ht="16.5" x14ac:dyDescent="0.3">
      <c r="B231" s="126"/>
      <c r="C231" s="6"/>
      <c r="D231" s="17" t="s">
        <v>1427</v>
      </c>
      <c r="E231" s="17" t="s">
        <v>1427</v>
      </c>
      <c r="F231" s="17" t="s">
        <v>1427</v>
      </c>
      <c r="G231" s="17" t="s">
        <v>1427</v>
      </c>
      <c r="H231" s="17"/>
      <c r="I231" s="2"/>
    </row>
    <row r="232" spans="2:9" s="3" customFormat="1" ht="16.5" x14ac:dyDescent="0.3">
      <c r="B232" s="126"/>
      <c r="C232" s="6"/>
      <c r="D232" s="17" t="s">
        <v>1427</v>
      </c>
      <c r="E232" s="17" t="s">
        <v>1427</v>
      </c>
      <c r="F232" s="17" t="s">
        <v>1427</v>
      </c>
      <c r="G232" s="17" t="s">
        <v>1427</v>
      </c>
      <c r="H232" s="17"/>
      <c r="I232" s="2"/>
    </row>
    <row r="233" spans="2:9" s="3" customFormat="1" ht="16.5" x14ac:dyDescent="0.3">
      <c r="B233" s="126"/>
      <c r="C233" s="6"/>
      <c r="D233" s="17" t="s">
        <v>1427</v>
      </c>
      <c r="E233" s="17" t="s">
        <v>1427</v>
      </c>
      <c r="F233" s="17" t="s">
        <v>1427</v>
      </c>
      <c r="G233" s="17" t="s">
        <v>1427</v>
      </c>
      <c r="H233" s="17"/>
      <c r="I233" s="2"/>
    </row>
    <row r="234" spans="2:9" s="3" customFormat="1" ht="16.5" x14ac:dyDescent="0.3">
      <c r="B234" s="126"/>
      <c r="C234" s="6"/>
      <c r="D234" s="17" t="s">
        <v>1427</v>
      </c>
      <c r="E234" s="17" t="s">
        <v>1427</v>
      </c>
      <c r="F234" s="17" t="s">
        <v>1427</v>
      </c>
      <c r="G234" s="17" t="s">
        <v>1427</v>
      </c>
      <c r="H234" s="17"/>
      <c r="I234" s="2"/>
    </row>
    <row r="235" spans="2:9" s="3" customFormat="1" ht="16.5" x14ac:dyDescent="0.3">
      <c r="B235" s="126" t="s">
        <v>1002</v>
      </c>
      <c r="C235" s="17" t="s">
        <v>1427</v>
      </c>
      <c r="D235" s="17" t="s">
        <v>1427</v>
      </c>
      <c r="E235" s="17" t="s">
        <v>1427</v>
      </c>
      <c r="F235" s="17" t="s">
        <v>1427</v>
      </c>
      <c r="G235" s="17" t="s">
        <v>1427</v>
      </c>
      <c r="H235" s="17"/>
      <c r="I235" s="2"/>
    </row>
    <row r="236" spans="2:9" s="3" customFormat="1" ht="16.5" x14ac:dyDescent="0.3">
      <c r="B236" s="126"/>
      <c r="C236" s="6"/>
      <c r="D236" s="17" t="s">
        <v>1427</v>
      </c>
      <c r="E236" s="17" t="s">
        <v>1427</v>
      </c>
      <c r="F236" s="17" t="s">
        <v>1427</v>
      </c>
      <c r="G236" s="17" t="s">
        <v>1427</v>
      </c>
      <c r="H236" s="17"/>
      <c r="I236" s="2"/>
    </row>
    <row r="237" spans="2:9" s="3" customFormat="1" ht="16.5" x14ac:dyDescent="0.3">
      <c r="B237" s="126"/>
      <c r="C237" s="6"/>
      <c r="D237" s="17" t="s">
        <v>1427</v>
      </c>
      <c r="E237" s="17" t="s">
        <v>1427</v>
      </c>
      <c r="F237" s="17" t="s">
        <v>1427</v>
      </c>
      <c r="G237" s="17" t="s">
        <v>1427</v>
      </c>
      <c r="H237" s="17"/>
      <c r="I237" s="2"/>
    </row>
    <row r="238" spans="2:9" s="3" customFormat="1" ht="16.5" x14ac:dyDescent="0.3">
      <c r="B238" s="126"/>
      <c r="C238" s="6"/>
      <c r="D238" s="17" t="s">
        <v>1427</v>
      </c>
      <c r="E238" s="17" t="s">
        <v>1427</v>
      </c>
      <c r="F238" s="17" t="s">
        <v>1427</v>
      </c>
      <c r="G238" s="17" t="s">
        <v>1427</v>
      </c>
      <c r="H238" s="17"/>
      <c r="I238" s="2"/>
    </row>
    <row r="239" spans="2:9" s="3" customFormat="1" ht="16.5" x14ac:dyDescent="0.3">
      <c r="B239" s="126"/>
      <c r="C239" s="6"/>
      <c r="D239" s="17" t="s">
        <v>1427</v>
      </c>
      <c r="E239" s="17" t="s">
        <v>1427</v>
      </c>
      <c r="F239" s="17" t="s">
        <v>1427</v>
      </c>
      <c r="G239" s="17" t="s">
        <v>1427</v>
      </c>
      <c r="H239" s="17"/>
      <c r="I239" s="2"/>
    </row>
    <row r="240" spans="2:9" s="3" customFormat="1" ht="16.5" x14ac:dyDescent="0.3">
      <c r="B240" s="126"/>
      <c r="C240" s="6"/>
      <c r="D240" s="17" t="s">
        <v>1427</v>
      </c>
      <c r="E240" s="17" t="s">
        <v>1427</v>
      </c>
      <c r="F240" s="17" t="s">
        <v>1427</v>
      </c>
      <c r="G240" s="17" t="s">
        <v>1427</v>
      </c>
      <c r="H240" s="17"/>
      <c r="I240" s="2"/>
    </row>
    <row r="241" spans="2:9" s="3" customFormat="1" ht="16.5" x14ac:dyDescent="0.3">
      <c r="B241" s="126"/>
      <c r="C241" s="6"/>
      <c r="D241" s="17" t="s">
        <v>1427</v>
      </c>
      <c r="E241" s="17" t="s">
        <v>1427</v>
      </c>
      <c r="F241" s="17" t="s">
        <v>1427</v>
      </c>
      <c r="G241" s="17" t="s">
        <v>1427</v>
      </c>
      <c r="H241" s="17"/>
      <c r="I241" s="2"/>
    </row>
    <row r="242" spans="2:9" s="3" customFormat="1" ht="16.5" x14ac:dyDescent="0.3">
      <c r="B242" s="126"/>
      <c r="C242" s="6"/>
      <c r="D242" s="17" t="s">
        <v>1427</v>
      </c>
      <c r="E242" s="17" t="s">
        <v>1427</v>
      </c>
      <c r="F242" s="17" t="s">
        <v>1427</v>
      </c>
      <c r="G242" s="17" t="s">
        <v>1427</v>
      </c>
      <c r="H242" s="17"/>
      <c r="I242" s="2"/>
    </row>
    <row r="243" spans="2:9" s="3" customFormat="1" ht="16.5" x14ac:dyDescent="0.3">
      <c r="B243" s="126"/>
      <c r="C243" s="6"/>
      <c r="D243" s="17" t="s">
        <v>1427</v>
      </c>
      <c r="E243" s="17" t="s">
        <v>1427</v>
      </c>
      <c r="F243" s="17" t="s">
        <v>1427</v>
      </c>
      <c r="G243" s="17" t="s">
        <v>1427</v>
      </c>
      <c r="H243" s="17"/>
      <c r="I243" s="2"/>
    </row>
    <row r="244" spans="2:9" s="3" customFormat="1" ht="16.5" x14ac:dyDescent="0.3">
      <c r="B244" s="126"/>
      <c r="C244" s="6"/>
      <c r="D244" s="17" t="s">
        <v>1427</v>
      </c>
      <c r="E244" s="17" t="s">
        <v>1427</v>
      </c>
      <c r="F244" s="17" t="s">
        <v>1427</v>
      </c>
      <c r="G244" s="17" t="s">
        <v>1427</v>
      </c>
      <c r="H244" s="17"/>
      <c r="I244" s="2"/>
    </row>
    <row r="245" spans="2:9" s="3" customFormat="1" ht="16.5" x14ac:dyDescent="0.3">
      <c r="B245" s="126" t="s">
        <v>1003</v>
      </c>
      <c r="C245" s="17" t="s">
        <v>1427</v>
      </c>
      <c r="D245" s="17" t="s">
        <v>1427</v>
      </c>
      <c r="E245" s="17" t="s">
        <v>1427</v>
      </c>
      <c r="F245" s="17" t="s">
        <v>1427</v>
      </c>
      <c r="G245" s="17" t="s">
        <v>1427</v>
      </c>
      <c r="H245" s="17"/>
      <c r="I245" s="2"/>
    </row>
    <row r="246" spans="2:9" s="3" customFormat="1" ht="16.5" x14ac:dyDescent="0.3">
      <c r="B246" s="126"/>
      <c r="C246" s="6"/>
      <c r="D246" s="17" t="s">
        <v>1427</v>
      </c>
      <c r="E246" s="17" t="s">
        <v>1427</v>
      </c>
      <c r="F246" s="17" t="s">
        <v>1427</v>
      </c>
      <c r="G246" s="17" t="s">
        <v>1427</v>
      </c>
      <c r="H246" s="17"/>
      <c r="I246" s="2"/>
    </row>
    <row r="247" spans="2:9" s="3" customFormat="1" ht="16.5" x14ac:dyDescent="0.3">
      <c r="B247" s="126"/>
      <c r="C247" s="6"/>
      <c r="D247" s="17" t="s">
        <v>1427</v>
      </c>
      <c r="E247" s="17" t="s">
        <v>1427</v>
      </c>
      <c r="F247" s="17" t="s">
        <v>1427</v>
      </c>
      <c r="G247" s="17" t="s">
        <v>1427</v>
      </c>
      <c r="H247" s="17"/>
      <c r="I247" s="2"/>
    </row>
    <row r="248" spans="2:9" s="3" customFormat="1" ht="16.5" x14ac:dyDescent="0.3">
      <c r="B248" s="126"/>
      <c r="C248" s="6"/>
      <c r="D248" s="17" t="s">
        <v>1427</v>
      </c>
      <c r="E248" s="17" t="s">
        <v>1427</v>
      </c>
      <c r="F248" s="17" t="s">
        <v>1427</v>
      </c>
      <c r="G248" s="17" t="s">
        <v>1427</v>
      </c>
      <c r="H248" s="17"/>
      <c r="I248" s="2"/>
    </row>
    <row r="249" spans="2:9" s="3" customFormat="1" ht="16.5" x14ac:dyDescent="0.3">
      <c r="B249" s="126"/>
      <c r="C249" s="6"/>
      <c r="D249" s="17" t="s">
        <v>1427</v>
      </c>
      <c r="E249" s="17" t="s">
        <v>1427</v>
      </c>
      <c r="F249" s="17" t="s">
        <v>1427</v>
      </c>
      <c r="G249" s="17" t="s">
        <v>1427</v>
      </c>
      <c r="H249" s="17"/>
      <c r="I249" s="2"/>
    </row>
    <row r="250" spans="2:9" s="3" customFormat="1" ht="16.5" x14ac:dyDescent="0.3">
      <c r="B250" s="126"/>
      <c r="C250" s="6"/>
      <c r="D250" s="17" t="s">
        <v>1427</v>
      </c>
      <c r="E250" s="17" t="s">
        <v>1427</v>
      </c>
      <c r="F250" s="17" t="s">
        <v>1427</v>
      </c>
      <c r="G250" s="17" t="s">
        <v>1427</v>
      </c>
      <c r="H250" s="17"/>
      <c r="I250" s="2"/>
    </row>
    <row r="251" spans="2:9" s="3" customFormat="1" ht="16.5" x14ac:dyDescent="0.3">
      <c r="B251" s="126"/>
      <c r="C251" s="6"/>
      <c r="D251" s="17" t="s">
        <v>1427</v>
      </c>
      <c r="E251" s="17" t="s">
        <v>1427</v>
      </c>
      <c r="F251" s="17" t="s">
        <v>1427</v>
      </c>
      <c r="G251" s="17" t="s">
        <v>1427</v>
      </c>
      <c r="H251" s="17"/>
      <c r="I251" s="2"/>
    </row>
    <row r="252" spans="2:9" s="3" customFormat="1" ht="16.5" x14ac:dyDescent="0.3">
      <c r="B252" s="126"/>
      <c r="C252" s="6"/>
      <c r="D252" s="17" t="s">
        <v>1427</v>
      </c>
      <c r="E252" s="17" t="s">
        <v>1427</v>
      </c>
      <c r="F252" s="17" t="s">
        <v>1427</v>
      </c>
      <c r="G252" s="17" t="s">
        <v>1427</v>
      </c>
      <c r="H252" s="17"/>
      <c r="I252" s="2"/>
    </row>
    <row r="253" spans="2:9" s="3" customFormat="1" ht="16.5" x14ac:dyDescent="0.3">
      <c r="B253" s="126"/>
      <c r="C253" s="6"/>
      <c r="D253" s="17" t="s">
        <v>1427</v>
      </c>
      <c r="E253" s="17" t="s">
        <v>1427</v>
      </c>
      <c r="F253" s="17" t="s">
        <v>1427</v>
      </c>
      <c r="G253" s="17" t="s">
        <v>1427</v>
      </c>
      <c r="H253" s="17"/>
      <c r="I253" s="2"/>
    </row>
    <row r="254" spans="2:9" s="3" customFormat="1" ht="16.5" x14ac:dyDescent="0.3">
      <c r="B254" s="126"/>
      <c r="C254" s="6"/>
      <c r="D254" s="17" t="s">
        <v>1427</v>
      </c>
      <c r="E254" s="17" t="s">
        <v>1427</v>
      </c>
      <c r="F254" s="17" t="s">
        <v>1427</v>
      </c>
      <c r="G254" s="17" t="s">
        <v>1427</v>
      </c>
      <c r="H254" s="17"/>
      <c r="I254" s="2"/>
    </row>
    <row r="255" spans="2:9" s="3" customFormat="1" ht="16.5" x14ac:dyDescent="0.3">
      <c r="B255" s="126" t="s">
        <v>1004</v>
      </c>
      <c r="C255" s="17" t="s">
        <v>1427</v>
      </c>
      <c r="D255" s="17" t="s">
        <v>1427</v>
      </c>
      <c r="E255" s="17" t="s">
        <v>1427</v>
      </c>
      <c r="F255" s="17" t="s">
        <v>1427</v>
      </c>
      <c r="G255" s="17" t="s">
        <v>1427</v>
      </c>
      <c r="H255" s="17"/>
      <c r="I255" s="2"/>
    </row>
    <row r="256" spans="2:9" s="3" customFormat="1" ht="16.5" x14ac:dyDescent="0.3">
      <c r="B256" s="126"/>
      <c r="C256" s="6"/>
      <c r="D256" s="17" t="s">
        <v>1427</v>
      </c>
      <c r="E256" s="17" t="s">
        <v>1427</v>
      </c>
      <c r="F256" s="17" t="s">
        <v>1427</v>
      </c>
      <c r="G256" s="17" t="s">
        <v>1427</v>
      </c>
      <c r="H256" s="17"/>
      <c r="I256" s="2"/>
    </row>
    <row r="257" spans="2:9" s="3" customFormat="1" ht="16.5" x14ac:dyDescent="0.3">
      <c r="B257" s="126"/>
      <c r="C257" s="6"/>
      <c r="D257" s="17" t="s">
        <v>1427</v>
      </c>
      <c r="E257" s="17" t="s">
        <v>1427</v>
      </c>
      <c r="F257" s="17" t="s">
        <v>1427</v>
      </c>
      <c r="G257" s="17" t="s">
        <v>1427</v>
      </c>
      <c r="H257" s="17"/>
      <c r="I257" s="2"/>
    </row>
    <row r="258" spans="2:9" s="3" customFormat="1" ht="16.5" x14ac:dyDescent="0.3">
      <c r="B258" s="126"/>
      <c r="C258" s="6"/>
      <c r="D258" s="17" t="s">
        <v>1427</v>
      </c>
      <c r="E258" s="17" t="s">
        <v>1427</v>
      </c>
      <c r="F258" s="17" t="s">
        <v>1427</v>
      </c>
      <c r="G258" s="17" t="s">
        <v>1427</v>
      </c>
      <c r="H258" s="17"/>
      <c r="I258" s="2"/>
    </row>
    <row r="259" spans="2:9" s="3" customFormat="1" ht="16.5" x14ac:dyDescent="0.3">
      <c r="B259" s="126"/>
      <c r="C259" s="6"/>
      <c r="D259" s="17" t="s">
        <v>1427</v>
      </c>
      <c r="E259" s="17" t="s">
        <v>1427</v>
      </c>
      <c r="F259" s="17" t="s">
        <v>1427</v>
      </c>
      <c r="G259" s="17" t="s">
        <v>1427</v>
      </c>
      <c r="H259" s="17"/>
      <c r="I259" s="2"/>
    </row>
    <row r="260" spans="2:9" s="3" customFormat="1" ht="16.5" x14ac:dyDescent="0.3">
      <c r="B260" s="126"/>
      <c r="C260" s="6"/>
      <c r="D260" s="17" t="s">
        <v>1427</v>
      </c>
      <c r="E260" s="17" t="s">
        <v>1427</v>
      </c>
      <c r="F260" s="17" t="s">
        <v>1427</v>
      </c>
      <c r="G260" s="17" t="s">
        <v>1427</v>
      </c>
      <c r="H260" s="17"/>
      <c r="I260" s="2"/>
    </row>
    <row r="261" spans="2:9" s="3" customFormat="1" ht="16.5" x14ac:dyDescent="0.3">
      <c r="B261" s="126"/>
      <c r="C261" s="6"/>
      <c r="D261" s="17" t="s">
        <v>1427</v>
      </c>
      <c r="E261" s="17" t="s">
        <v>1427</v>
      </c>
      <c r="F261" s="17" t="s">
        <v>1427</v>
      </c>
      <c r="G261" s="17" t="s">
        <v>1427</v>
      </c>
      <c r="H261" s="17"/>
      <c r="I261" s="2"/>
    </row>
    <row r="262" spans="2:9" s="3" customFormat="1" ht="16.5" x14ac:dyDescent="0.3">
      <c r="B262" s="126"/>
      <c r="C262" s="6"/>
      <c r="D262" s="17" t="s">
        <v>1427</v>
      </c>
      <c r="E262" s="17" t="s">
        <v>1427</v>
      </c>
      <c r="F262" s="17" t="s">
        <v>1427</v>
      </c>
      <c r="G262" s="17" t="s">
        <v>1427</v>
      </c>
      <c r="H262" s="17"/>
      <c r="I262" s="2"/>
    </row>
    <row r="263" spans="2:9" s="3" customFormat="1" ht="16.5" x14ac:dyDescent="0.3">
      <c r="B263" s="126"/>
      <c r="C263" s="6"/>
      <c r="D263" s="17" t="s">
        <v>1427</v>
      </c>
      <c r="E263" s="17" t="s">
        <v>1427</v>
      </c>
      <c r="F263" s="17" t="s">
        <v>1427</v>
      </c>
      <c r="G263" s="17" t="s">
        <v>1427</v>
      </c>
      <c r="H263" s="17"/>
      <c r="I263" s="2"/>
    </row>
    <row r="264" spans="2:9" s="3" customFormat="1" ht="16.5" x14ac:dyDescent="0.3">
      <c r="B264" s="126"/>
      <c r="C264" s="6"/>
      <c r="D264" s="17" t="s">
        <v>1427</v>
      </c>
      <c r="E264" s="17" t="s">
        <v>1427</v>
      </c>
      <c r="F264" s="17" t="s">
        <v>1427</v>
      </c>
      <c r="G264" s="17" t="s">
        <v>1427</v>
      </c>
      <c r="H264" s="17"/>
      <c r="I264" s="2"/>
    </row>
    <row r="265" spans="2:9" s="3" customFormat="1" ht="16.5" x14ac:dyDescent="0.3">
      <c r="B265" s="126" t="s">
        <v>1005</v>
      </c>
      <c r="C265" s="17" t="s">
        <v>1427</v>
      </c>
      <c r="D265" s="17" t="s">
        <v>1427</v>
      </c>
      <c r="E265" s="17" t="s">
        <v>1427</v>
      </c>
      <c r="F265" s="17" t="s">
        <v>1427</v>
      </c>
      <c r="G265" s="17" t="s">
        <v>1427</v>
      </c>
      <c r="H265" s="17"/>
      <c r="I265" s="2"/>
    </row>
    <row r="266" spans="2:9" s="3" customFormat="1" ht="16.5" x14ac:dyDescent="0.3">
      <c r="B266" s="126"/>
      <c r="C266" s="6"/>
      <c r="D266" s="17" t="s">
        <v>1427</v>
      </c>
      <c r="E266" s="17" t="s">
        <v>1427</v>
      </c>
      <c r="F266" s="17" t="s">
        <v>1427</v>
      </c>
      <c r="G266" s="17" t="s">
        <v>1427</v>
      </c>
      <c r="H266" s="17"/>
      <c r="I266" s="2"/>
    </row>
    <row r="267" spans="2:9" s="3" customFormat="1" ht="16.5" x14ac:dyDescent="0.3">
      <c r="B267" s="126"/>
      <c r="C267" s="6"/>
      <c r="D267" s="17" t="s">
        <v>1427</v>
      </c>
      <c r="E267" s="17" t="s">
        <v>1427</v>
      </c>
      <c r="F267" s="17" t="s">
        <v>1427</v>
      </c>
      <c r="G267" s="17" t="s">
        <v>1427</v>
      </c>
      <c r="H267" s="17"/>
      <c r="I267" s="2"/>
    </row>
    <row r="268" spans="2:9" s="3" customFormat="1" ht="16.5" x14ac:dyDescent="0.3">
      <c r="B268" s="126"/>
      <c r="C268" s="6"/>
      <c r="D268" s="17" t="s">
        <v>1427</v>
      </c>
      <c r="E268" s="17" t="s">
        <v>1427</v>
      </c>
      <c r="F268" s="17" t="s">
        <v>1427</v>
      </c>
      <c r="G268" s="17" t="s">
        <v>1427</v>
      </c>
      <c r="H268" s="17"/>
      <c r="I268" s="2"/>
    </row>
    <row r="269" spans="2:9" s="3" customFormat="1" ht="16.5" x14ac:dyDescent="0.3">
      <c r="B269" s="126"/>
      <c r="C269" s="6"/>
      <c r="D269" s="17" t="s">
        <v>1427</v>
      </c>
      <c r="E269" s="17" t="s">
        <v>1427</v>
      </c>
      <c r="F269" s="17" t="s">
        <v>1427</v>
      </c>
      <c r="G269" s="17" t="s">
        <v>1427</v>
      </c>
      <c r="H269" s="17"/>
      <c r="I269" s="2"/>
    </row>
    <row r="270" spans="2:9" s="3" customFormat="1" ht="16.5" x14ac:dyDescent="0.3">
      <c r="B270" s="126"/>
      <c r="C270" s="6"/>
      <c r="D270" s="17" t="s">
        <v>1427</v>
      </c>
      <c r="E270" s="17" t="s">
        <v>1427</v>
      </c>
      <c r="F270" s="17" t="s">
        <v>1427</v>
      </c>
      <c r="G270" s="17" t="s">
        <v>1427</v>
      </c>
      <c r="H270" s="17"/>
      <c r="I270" s="2"/>
    </row>
    <row r="271" spans="2:9" s="3" customFormat="1" ht="16.5" x14ac:dyDescent="0.3">
      <c r="B271" s="126"/>
      <c r="C271" s="6"/>
      <c r="D271" s="17" t="s">
        <v>1427</v>
      </c>
      <c r="E271" s="17" t="s">
        <v>1427</v>
      </c>
      <c r="F271" s="17" t="s">
        <v>1427</v>
      </c>
      <c r="G271" s="17" t="s">
        <v>1427</v>
      </c>
      <c r="H271" s="17"/>
      <c r="I271" s="2"/>
    </row>
    <row r="272" spans="2:9" s="3" customFormat="1" ht="16.5" x14ac:dyDescent="0.3">
      <c r="B272" s="126"/>
      <c r="C272" s="6"/>
      <c r="D272" s="17" t="s">
        <v>1427</v>
      </c>
      <c r="E272" s="17" t="s">
        <v>1427</v>
      </c>
      <c r="F272" s="17" t="s">
        <v>1427</v>
      </c>
      <c r="G272" s="17" t="s">
        <v>1427</v>
      </c>
      <c r="H272" s="17"/>
      <c r="I272" s="2"/>
    </row>
    <row r="273" spans="2:9" s="3" customFormat="1" ht="16.5" x14ac:dyDescent="0.3">
      <c r="B273" s="126"/>
      <c r="C273" s="6"/>
      <c r="D273" s="17" t="s">
        <v>1427</v>
      </c>
      <c r="E273" s="17" t="s">
        <v>1427</v>
      </c>
      <c r="F273" s="17" t="s">
        <v>1427</v>
      </c>
      <c r="G273" s="17" t="s">
        <v>1427</v>
      </c>
      <c r="H273" s="17"/>
      <c r="I273" s="2"/>
    </row>
    <row r="274" spans="2:9" s="3" customFormat="1" ht="16.5" x14ac:dyDescent="0.3">
      <c r="B274" s="126"/>
      <c r="C274" s="6"/>
      <c r="D274" s="17" t="s">
        <v>1427</v>
      </c>
      <c r="E274" s="17" t="s">
        <v>1427</v>
      </c>
      <c r="F274" s="17" t="s">
        <v>1427</v>
      </c>
      <c r="G274" s="17" t="s">
        <v>1427</v>
      </c>
      <c r="H274" s="17"/>
      <c r="I274" s="2"/>
    </row>
    <row r="275" spans="2:9" s="3" customFormat="1" ht="16.5" x14ac:dyDescent="0.3">
      <c r="B275" s="126" t="s">
        <v>1006</v>
      </c>
      <c r="C275" s="17" t="s">
        <v>1427</v>
      </c>
      <c r="D275" s="17" t="s">
        <v>1427</v>
      </c>
      <c r="E275" s="17" t="s">
        <v>1427</v>
      </c>
      <c r="F275" s="17" t="s">
        <v>1427</v>
      </c>
      <c r="G275" s="17" t="s">
        <v>1427</v>
      </c>
      <c r="H275" s="17"/>
      <c r="I275" s="2"/>
    </row>
    <row r="276" spans="2:9" s="3" customFormat="1" ht="16.5" x14ac:dyDescent="0.3">
      <c r="B276" s="126"/>
      <c r="C276" s="6"/>
      <c r="D276" s="17" t="s">
        <v>1427</v>
      </c>
      <c r="E276" s="17" t="s">
        <v>1427</v>
      </c>
      <c r="F276" s="17" t="s">
        <v>1427</v>
      </c>
      <c r="G276" s="17" t="s">
        <v>1427</v>
      </c>
      <c r="H276" s="17"/>
      <c r="I276" s="2"/>
    </row>
    <row r="277" spans="2:9" s="3" customFormat="1" ht="16.5" x14ac:dyDescent="0.3">
      <c r="B277" s="126"/>
      <c r="C277" s="6"/>
      <c r="D277" s="17" t="s">
        <v>1427</v>
      </c>
      <c r="E277" s="17" t="s">
        <v>1427</v>
      </c>
      <c r="F277" s="17" t="s">
        <v>1427</v>
      </c>
      <c r="G277" s="17" t="s">
        <v>1427</v>
      </c>
      <c r="H277" s="17"/>
      <c r="I277" s="2"/>
    </row>
    <row r="278" spans="2:9" s="3" customFormat="1" ht="16.5" x14ac:dyDescent="0.3">
      <c r="B278" s="126"/>
      <c r="C278" s="6"/>
      <c r="D278" s="17" t="s">
        <v>1427</v>
      </c>
      <c r="E278" s="17" t="s">
        <v>1427</v>
      </c>
      <c r="F278" s="17" t="s">
        <v>1427</v>
      </c>
      <c r="G278" s="17" t="s">
        <v>1427</v>
      </c>
      <c r="H278" s="17"/>
      <c r="I278" s="2"/>
    </row>
    <row r="279" spans="2:9" s="3" customFormat="1" ht="16.5" x14ac:dyDescent="0.3">
      <c r="B279" s="126"/>
      <c r="C279" s="6"/>
      <c r="D279" s="17" t="s">
        <v>1427</v>
      </c>
      <c r="E279" s="17" t="s">
        <v>1427</v>
      </c>
      <c r="F279" s="17" t="s">
        <v>1427</v>
      </c>
      <c r="G279" s="17" t="s">
        <v>1427</v>
      </c>
      <c r="H279" s="17"/>
      <c r="I279" s="2"/>
    </row>
    <row r="280" spans="2:9" s="3" customFormat="1" ht="16.5" x14ac:dyDescent="0.3">
      <c r="B280" s="126"/>
      <c r="C280" s="6"/>
      <c r="D280" s="17" t="s">
        <v>1427</v>
      </c>
      <c r="E280" s="17" t="s">
        <v>1427</v>
      </c>
      <c r="F280" s="17" t="s">
        <v>1427</v>
      </c>
      <c r="G280" s="17" t="s">
        <v>1427</v>
      </c>
      <c r="H280" s="17"/>
      <c r="I280" s="2"/>
    </row>
    <row r="281" spans="2:9" s="3" customFormat="1" ht="16.5" x14ac:dyDescent="0.3">
      <c r="B281" s="126"/>
      <c r="C281" s="6"/>
      <c r="D281" s="17" t="s">
        <v>1427</v>
      </c>
      <c r="E281" s="17" t="s">
        <v>1427</v>
      </c>
      <c r="F281" s="17" t="s">
        <v>1427</v>
      </c>
      <c r="G281" s="17" t="s">
        <v>1427</v>
      </c>
      <c r="H281" s="17"/>
      <c r="I281" s="2"/>
    </row>
    <row r="282" spans="2:9" s="3" customFormat="1" ht="16.5" x14ac:dyDescent="0.3">
      <c r="B282" s="126"/>
      <c r="C282" s="6"/>
      <c r="D282" s="17" t="s">
        <v>1427</v>
      </c>
      <c r="E282" s="17" t="s">
        <v>1427</v>
      </c>
      <c r="F282" s="17" t="s">
        <v>1427</v>
      </c>
      <c r="G282" s="17" t="s">
        <v>1427</v>
      </c>
      <c r="H282" s="17"/>
      <c r="I282" s="2"/>
    </row>
    <row r="283" spans="2:9" s="3" customFormat="1" ht="16.5" x14ac:dyDescent="0.3">
      <c r="B283" s="126"/>
      <c r="C283" s="6"/>
      <c r="D283" s="17" t="s">
        <v>1427</v>
      </c>
      <c r="E283" s="17" t="s">
        <v>1427</v>
      </c>
      <c r="F283" s="17" t="s">
        <v>1427</v>
      </c>
      <c r="G283" s="17" t="s">
        <v>1427</v>
      </c>
      <c r="H283" s="17"/>
      <c r="I283" s="2"/>
    </row>
    <row r="284" spans="2:9" s="3" customFormat="1" ht="16.5" x14ac:dyDescent="0.3">
      <c r="B284" s="126"/>
      <c r="C284" s="6"/>
      <c r="D284" s="17" t="s">
        <v>1427</v>
      </c>
      <c r="E284" s="17" t="s">
        <v>1427</v>
      </c>
      <c r="F284" s="17" t="s">
        <v>1427</v>
      </c>
      <c r="G284" s="17" t="s">
        <v>1427</v>
      </c>
      <c r="H284" s="17"/>
      <c r="I284" s="2"/>
    </row>
    <row r="285" spans="2:9" s="3" customFormat="1" ht="16.5" x14ac:dyDescent="0.3">
      <c r="B285" s="126" t="s">
        <v>1007</v>
      </c>
      <c r="C285" s="17" t="s">
        <v>1427</v>
      </c>
      <c r="D285" s="17" t="s">
        <v>1427</v>
      </c>
      <c r="E285" s="17" t="s">
        <v>1427</v>
      </c>
      <c r="F285" s="17" t="s">
        <v>1427</v>
      </c>
      <c r="G285" s="17" t="s">
        <v>1427</v>
      </c>
      <c r="H285" s="17"/>
      <c r="I285" s="2"/>
    </row>
    <row r="286" spans="2:9" s="3" customFormat="1" ht="16.5" x14ac:dyDescent="0.3">
      <c r="B286" s="126"/>
      <c r="C286" s="6"/>
      <c r="D286" s="17" t="s">
        <v>1427</v>
      </c>
      <c r="E286" s="17" t="s">
        <v>1427</v>
      </c>
      <c r="F286" s="17" t="s">
        <v>1427</v>
      </c>
      <c r="G286" s="17" t="s">
        <v>1427</v>
      </c>
      <c r="H286" s="17"/>
      <c r="I286" s="2"/>
    </row>
    <row r="287" spans="2:9" s="3" customFormat="1" ht="16.5" x14ac:dyDescent="0.3">
      <c r="B287" s="126"/>
      <c r="C287" s="6"/>
      <c r="D287" s="17" t="s">
        <v>1427</v>
      </c>
      <c r="E287" s="17" t="s">
        <v>1427</v>
      </c>
      <c r="F287" s="17" t="s">
        <v>1427</v>
      </c>
      <c r="G287" s="17" t="s">
        <v>1427</v>
      </c>
      <c r="H287" s="17"/>
      <c r="I287" s="2"/>
    </row>
    <row r="288" spans="2:9" s="3" customFormat="1" ht="16.5" x14ac:dyDescent="0.3">
      <c r="B288" s="126"/>
      <c r="C288" s="6"/>
      <c r="D288" s="17" t="s">
        <v>1427</v>
      </c>
      <c r="E288" s="17" t="s">
        <v>1427</v>
      </c>
      <c r="F288" s="17" t="s">
        <v>1427</v>
      </c>
      <c r="G288" s="17" t="s">
        <v>1427</v>
      </c>
      <c r="H288" s="17"/>
      <c r="I288" s="2"/>
    </row>
    <row r="289" spans="2:9" s="3" customFormat="1" ht="16.5" x14ac:dyDescent="0.3">
      <c r="B289" s="126"/>
      <c r="C289" s="6"/>
      <c r="D289" s="17" t="s">
        <v>1427</v>
      </c>
      <c r="E289" s="17" t="s">
        <v>1427</v>
      </c>
      <c r="F289" s="17" t="s">
        <v>1427</v>
      </c>
      <c r="G289" s="17" t="s">
        <v>1427</v>
      </c>
      <c r="H289" s="17"/>
      <c r="I289" s="2"/>
    </row>
    <row r="290" spans="2:9" s="3" customFormat="1" ht="16.5" x14ac:dyDescent="0.3">
      <c r="B290" s="126"/>
      <c r="C290" s="6"/>
      <c r="D290" s="17" t="s">
        <v>1427</v>
      </c>
      <c r="E290" s="17" t="s">
        <v>1427</v>
      </c>
      <c r="F290" s="17" t="s">
        <v>1427</v>
      </c>
      <c r="G290" s="17" t="s">
        <v>1427</v>
      </c>
      <c r="H290" s="17"/>
      <c r="I290" s="2"/>
    </row>
    <row r="291" spans="2:9" s="3" customFormat="1" ht="16.5" x14ac:dyDescent="0.3">
      <c r="B291" s="126"/>
      <c r="C291" s="6"/>
      <c r="D291" s="17" t="s">
        <v>1427</v>
      </c>
      <c r="E291" s="17" t="s">
        <v>1427</v>
      </c>
      <c r="F291" s="17" t="s">
        <v>1427</v>
      </c>
      <c r="G291" s="17" t="s">
        <v>1427</v>
      </c>
      <c r="H291" s="17"/>
      <c r="I291" s="2"/>
    </row>
    <row r="292" spans="2:9" s="3" customFormat="1" ht="16.5" x14ac:dyDescent="0.3">
      <c r="B292" s="126"/>
      <c r="C292" s="6"/>
      <c r="D292" s="17" t="s">
        <v>1427</v>
      </c>
      <c r="E292" s="17" t="s">
        <v>1427</v>
      </c>
      <c r="F292" s="17" t="s">
        <v>1427</v>
      </c>
      <c r="G292" s="17" t="s">
        <v>1427</v>
      </c>
      <c r="H292" s="17"/>
      <c r="I292" s="2"/>
    </row>
    <row r="293" spans="2:9" s="3" customFormat="1" ht="16.5" x14ac:dyDescent="0.3">
      <c r="B293" s="126"/>
      <c r="C293" s="6"/>
      <c r="D293" s="17" t="s">
        <v>1427</v>
      </c>
      <c r="E293" s="17" t="s">
        <v>1427</v>
      </c>
      <c r="F293" s="17" t="s">
        <v>1427</v>
      </c>
      <c r="G293" s="17" t="s">
        <v>1427</v>
      </c>
      <c r="H293" s="17"/>
      <c r="I293" s="2"/>
    </row>
    <row r="294" spans="2:9" s="3" customFormat="1" ht="16.5" x14ac:dyDescent="0.3">
      <c r="B294" s="126"/>
      <c r="C294" s="6"/>
      <c r="D294" s="17" t="s">
        <v>1427</v>
      </c>
      <c r="E294" s="17" t="s">
        <v>1427</v>
      </c>
      <c r="F294" s="17" t="s">
        <v>1427</v>
      </c>
      <c r="G294" s="17" t="s">
        <v>1427</v>
      </c>
      <c r="H294" s="17"/>
      <c r="I294" s="2"/>
    </row>
    <row r="295" spans="2:9" s="3" customFormat="1" ht="16.5" x14ac:dyDescent="0.3">
      <c r="B295" s="126" t="s">
        <v>1008</v>
      </c>
      <c r="C295" s="17" t="s">
        <v>1427</v>
      </c>
      <c r="D295" s="17" t="s">
        <v>1427</v>
      </c>
      <c r="E295" s="17" t="s">
        <v>1427</v>
      </c>
      <c r="F295" s="17" t="s">
        <v>1427</v>
      </c>
      <c r="G295" s="17" t="s">
        <v>1427</v>
      </c>
      <c r="H295" s="17"/>
      <c r="I295" s="2"/>
    </row>
    <row r="296" spans="2:9" s="3" customFormat="1" ht="16.5" x14ac:dyDescent="0.3">
      <c r="B296" s="126"/>
      <c r="C296" s="6"/>
      <c r="D296" s="17" t="s">
        <v>1427</v>
      </c>
      <c r="E296" s="17" t="s">
        <v>1427</v>
      </c>
      <c r="F296" s="17" t="s">
        <v>1427</v>
      </c>
      <c r="G296" s="17" t="s">
        <v>1427</v>
      </c>
      <c r="H296" s="17"/>
      <c r="I296" s="2"/>
    </row>
    <row r="297" spans="2:9" s="3" customFormat="1" ht="16.5" x14ac:dyDescent="0.3">
      <c r="B297" s="126"/>
      <c r="C297" s="6"/>
      <c r="D297" s="17" t="s">
        <v>1427</v>
      </c>
      <c r="E297" s="17" t="s">
        <v>1427</v>
      </c>
      <c r="F297" s="17" t="s">
        <v>1427</v>
      </c>
      <c r="G297" s="17" t="s">
        <v>1427</v>
      </c>
      <c r="H297" s="17"/>
      <c r="I297" s="2"/>
    </row>
    <row r="298" spans="2:9" s="3" customFormat="1" ht="16.5" x14ac:dyDescent="0.3">
      <c r="B298" s="126"/>
      <c r="C298" s="6"/>
      <c r="D298" s="17" t="s">
        <v>1427</v>
      </c>
      <c r="E298" s="17" t="s">
        <v>1427</v>
      </c>
      <c r="F298" s="17" t="s">
        <v>1427</v>
      </c>
      <c r="G298" s="17" t="s">
        <v>1427</v>
      </c>
      <c r="H298" s="17"/>
      <c r="I298" s="2"/>
    </row>
    <row r="299" spans="2:9" s="3" customFormat="1" ht="16.5" x14ac:dyDescent="0.3">
      <c r="B299" s="126"/>
      <c r="C299" s="6"/>
      <c r="D299" s="17" t="s">
        <v>1427</v>
      </c>
      <c r="E299" s="17" t="s">
        <v>1427</v>
      </c>
      <c r="F299" s="17" t="s">
        <v>1427</v>
      </c>
      <c r="G299" s="17" t="s">
        <v>1427</v>
      </c>
      <c r="H299" s="17"/>
      <c r="I299" s="2"/>
    </row>
    <row r="300" spans="2:9" s="3" customFormat="1" ht="16.5" x14ac:dyDescent="0.3">
      <c r="B300" s="126"/>
      <c r="C300" s="6"/>
      <c r="D300" s="17" t="s">
        <v>1427</v>
      </c>
      <c r="E300" s="17" t="s">
        <v>1427</v>
      </c>
      <c r="F300" s="17" t="s">
        <v>1427</v>
      </c>
      <c r="G300" s="17" t="s">
        <v>1427</v>
      </c>
      <c r="H300" s="17"/>
      <c r="I300" s="2"/>
    </row>
    <row r="301" spans="2:9" s="3" customFormat="1" ht="16.5" x14ac:dyDescent="0.3">
      <c r="B301" s="126"/>
      <c r="C301" s="6"/>
      <c r="D301" s="17" t="s">
        <v>1427</v>
      </c>
      <c r="E301" s="17" t="s">
        <v>1427</v>
      </c>
      <c r="F301" s="17" t="s">
        <v>1427</v>
      </c>
      <c r="G301" s="17" t="s">
        <v>1427</v>
      </c>
      <c r="H301" s="17"/>
      <c r="I301" s="2"/>
    </row>
    <row r="302" spans="2:9" s="3" customFormat="1" ht="16.5" x14ac:dyDescent="0.3">
      <c r="B302" s="126"/>
      <c r="C302" s="6"/>
      <c r="D302" s="17" t="s">
        <v>1427</v>
      </c>
      <c r="E302" s="17" t="s">
        <v>1427</v>
      </c>
      <c r="F302" s="17" t="s">
        <v>1427</v>
      </c>
      <c r="G302" s="17" t="s">
        <v>1427</v>
      </c>
      <c r="H302" s="17"/>
      <c r="I302" s="2"/>
    </row>
    <row r="303" spans="2:9" s="3" customFormat="1" ht="16.5" x14ac:dyDescent="0.3">
      <c r="B303" s="126"/>
      <c r="C303" s="6"/>
      <c r="D303" s="17" t="s">
        <v>1427</v>
      </c>
      <c r="E303" s="17" t="s">
        <v>1427</v>
      </c>
      <c r="F303" s="17" t="s">
        <v>1427</v>
      </c>
      <c r="G303" s="17" t="s">
        <v>1427</v>
      </c>
      <c r="H303" s="17"/>
      <c r="I303" s="2"/>
    </row>
    <row r="304" spans="2:9" s="3" customFormat="1" ht="16.5" x14ac:dyDescent="0.3">
      <c r="B304" s="126"/>
      <c r="C304" s="6"/>
      <c r="D304" s="17" t="s">
        <v>1427</v>
      </c>
      <c r="E304" s="17" t="s">
        <v>1427</v>
      </c>
      <c r="F304" s="17" t="s">
        <v>1427</v>
      </c>
      <c r="G304" s="17" t="s">
        <v>1427</v>
      </c>
      <c r="H304" s="17"/>
      <c r="I304" s="2"/>
    </row>
    <row r="305" spans="2:9" s="3" customFormat="1" ht="16.5" x14ac:dyDescent="0.3">
      <c r="B305" s="126" t="s">
        <v>1009</v>
      </c>
      <c r="C305" s="17" t="s">
        <v>1427</v>
      </c>
      <c r="D305" s="17" t="s">
        <v>1427</v>
      </c>
      <c r="E305" s="17" t="s">
        <v>1427</v>
      </c>
      <c r="F305" s="17" t="s">
        <v>1427</v>
      </c>
      <c r="G305" s="17" t="s">
        <v>1427</v>
      </c>
      <c r="H305" s="17"/>
      <c r="I305" s="2"/>
    </row>
    <row r="306" spans="2:9" s="3" customFormat="1" ht="16.5" x14ac:dyDescent="0.3">
      <c r="B306" s="126"/>
      <c r="C306" s="6"/>
      <c r="D306" s="17" t="s">
        <v>1427</v>
      </c>
      <c r="E306" s="17" t="s">
        <v>1427</v>
      </c>
      <c r="F306" s="17" t="s">
        <v>1427</v>
      </c>
      <c r="G306" s="17" t="s">
        <v>1427</v>
      </c>
      <c r="H306" s="17"/>
      <c r="I306" s="2"/>
    </row>
    <row r="307" spans="2:9" s="3" customFormat="1" ht="16.5" x14ac:dyDescent="0.3">
      <c r="B307" s="126"/>
      <c r="C307" s="6"/>
      <c r="D307" s="17" t="s">
        <v>1427</v>
      </c>
      <c r="E307" s="17" t="s">
        <v>1427</v>
      </c>
      <c r="F307" s="17" t="s">
        <v>1427</v>
      </c>
      <c r="G307" s="17" t="s">
        <v>1427</v>
      </c>
      <c r="H307" s="17"/>
      <c r="I307" s="2"/>
    </row>
    <row r="308" spans="2:9" s="3" customFormat="1" ht="16.5" x14ac:dyDescent="0.3">
      <c r="B308" s="126"/>
      <c r="C308" s="6"/>
      <c r="D308" s="17" t="s">
        <v>1427</v>
      </c>
      <c r="E308" s="17" t="s">
        <v>1427</v>
      </c>
      <c r="F308" s="17" t="s">
        <v>1427</v>
      </c>
      <c r="G308" s="17" t="s">
        <v>1427</v>
      </c>
      <c r="H308" s="17"/>
      <c r="I308" s="2"/>
    </row>
    <row r="309" spans="2:9" s="3" customFormat="1" ht="16.5" x14ac:dyDescent="0.3">
      <c r="B309" s="126"/>
      <c r="C309" s="6"/>
      <c r="D309" s="17" t="s">
        <v>1427</v>
      </c>
      <c r="E309" s="17" t="s">
        <v>1427</v>
      </c>
      <c r="F309" s="17" t="s">
        <v>1427</v>
      </c>
      <c r="G309" s="17" t="s">
        <v>1427</v>
      </c>
      <c r="H309" s="17"/>
      <c r="I309" s="2"/>
    </row>
    <row r="310" spans="2:9" s="3" customFormat="1" ht="16.5" x14ac:dyDescent="0.3">
      <c r="B310" s="126"/>
      <c r="C310" s="6"/>
      <c r="D310" s="17" t="s">
        <v>1427</v>
      </c>
      <c r="E310" s="17" t="s">
        <v>1427</v>
      </c>
      <c r="F310" s="17" t="s">
        <v>1427</v>
      </c>
      <c r="G310" s="17" t="s">
        <v>1427</v>
      </c>
      <c r="H310" s="17"/>
      <c r="I310" s="2"/>
    </row>
    <row r="311" spans="2:9" s="3" customFormat="1" ht="16.5" x14ac:dyDescent="0.3">
      <c r="B311" s="126"/>
      <c r="C311" s="6"/>
      <c r="D311" s="17" t="s">
        <v>1427</v>
      </c>
      <c r="E311" s="17" t="s">
        <v>1427</v>
      </c>
      <c r="F311" s="17" t="s">
        <v>1427</v>
      </c>
      <c r="G311" s="17" t="s">
        <v>1427</v>
      </c>
      <c r="H311" s="17"/>
      <c r="I311" s="2"/>
    </row>
    <row r="312" spans="2:9" s="3" customFormat="1" ht="16.5" x14ac:dyDescent="0.3">
      <c r="B312" s="126"/>
      <c r="C312" s="6"/>
      <c r="D312" s="17" t="s">
        <v>1427</v>
      </c>
      <c r="E312" s="17" t="s">
        <v>1427</v>
      </c>
      <c r="F312" s="17" t="s">
        <v>1427</v>
      </c>
      <c r="G312" s="17" t="s">
        <v>1427</v>
      </c>
      <c r="H312" s="17"/>
      <c r="I312" s="2"/>
    </row>
    <row r="313" spans="2:9" s="3" customFormat="1" ht="16.5" x14ac:dyDescent="0.3">
      <c r="B313" s="126"/>
      <c r="C313" s="6"/>
      <c r="D313" s="17" t="s">
        <v>1427</v>
      </c>
      <c r="E313" s="17" t="s">
        <v>1427</v>
      </c>
      <c r="F313" s="17" t="s">
        <v>1427</v>
      </c>
      <c r="G313" s="17" t="s">
        <v>1427</v>
      </c>
      <c r="H313" s="17"/>
      <c r="I313" s="2"/>
    </row>
    <row r="314" spans="2:9" s="3" customFormat="1" ht="16.5" x14ac:dyDescent="0.3">
      <c r="B314" s="126"/>
      <c r="C314" s="6"/>
      <c r="D314" s="17" t="s">
        <v>1427</v>
      </c>
      <c r="E314" s="17" t="s">
        <v>1427</v>
      </c>
      <c r="F314" s="17" t="s">
        <v>1427</v>
      </c>
      <c r="G314" s="17" t="s">
        <v>1427</v>
      </c>
      <c r="H314" s="17"/>
      <c r="I314" s="2"/>
    </row>
    <row r="315" spans="2:9" s="3" customFormat="1" ht="16.5" x14ac:dyDescent="0.3">
      <c r="B315" s="126" t="s">
        <v>1010</v>
      </c>
      <c r="C315" s="17" t="s">
        <v>1427</v>
      </c>
      <c r="D315" s="17" t="s">
        <v>1427</v>
      </c>
      <c r="E315" s="17" t="s">
        <v>1427</v>
      </c>
      <c r="F315" s="17" t="s">
        <v>1427</v>
      </c>
      <c r="G315" s="17" t="s">
        <v>1427</v>
      </c>
      <c r="H315" s="17"/>
      <c r="I315" s="2"/>
    </row>
    <row r="316" spans="2:9" s="3" customFormat="1" ht="16.5" x14ac:dyDescent="0.3">
      <c r="B316" s="126"/>
      <c r="C316" s="6"/>
      <c r="D316" s="17" t="s">
        <v>1427</v>
      </c>
      <c r="E316" s="17" t="s">
        <v>1427</v>
      </c>
      <c r="F316" s="17" t="s">
        <v>1427</v>
      </c>
      <c r="G316" s="17" t="s">
        <v>1427</v>
      </c>
      <c r="H316" s="17"/>
      <c r="I316" s="2"/>
    </row>
    <row r="317" spans="2:9" s="3" customFormat="1" ht="16.5" x14ac:dyDescent="0.3">
      <c r="B317" s="126"/>
      <c r="C317" s="6"/>
      <c r="D317" s="17" t="s">
        <v>1427</v>
      </c>
      <c r="E317" s="17" t="s">
        <v>1427</v>
      </c>
      <c r="F317" s="17" t="s">
        <v>1427</v>
      </c>
      <c r="G317" s="17" t="s">
        <v>1427</v>
      </c>
      <c r="H317" s="17"/>
      <c r="I317" s="2"/>
    </row>
    <row r="318" spans="2:9" s="3" customFormat="1" ht="16.5" x14ac:dyDescent="0.3">
      <c r="B318" s="126"/>
      <c r="C318" s="6"/>
      <c r="D318" s="17" t="s">
        <v>1427</v>
      </c>
      <c r="E318" s="17" t="s">
        <v>1427</v>
      </c>
      <c r="F318" s="17" t="s">
        <v>1427</v>
      </c>
      <c r="G318" s="17" t="s">
        <v>1427</v>
      </c>
      <c r="H318" s="17"/>
      <c r="I318" s="2"/>
    </row>
    <row r="319" spans="2:9" s="3" customFormat="1" ht="16.5" x14ac:dyDescent="0.3">
      <c r="B319" s="126"/>
      <c r="C319" s="6"/>
      <c r="D319" s="17" t="s">
        <v>1427</v>
      </c>
      <c r="E319" s="17" t="s">
        <v>1427</v>
      </c>
      <c r="F319" s="17" t="s">
        <v>1427</v>
      </c>
      <c r="G319" s="17" t="s">
        <v>1427</v>
      </c>
      <c r="H319" s="17"/>
      <c r="I319" s="2"/>
    </row>
    <row r="320" spans="2:9" s="3" customFormat="1" ht="16.5" x14ac:dyDescent="0.3">
      <c r="B320" s="126"/>
      <c r="C320" s="6"/>
      <c r="D320" s="17" t="s">
        <v>1427</v>
      </c>
      <c r="E320" s="17" t="s">
        <v>1427</v>
      </c>
      <c r="F320" s="17" t="s">
        <v>1427</v>
      </c>
      <c r="G320" s="17" t="s">
        <v>1427</v>
      </c>
      <c r="H320" s="17"/>
      <c r="I320" s="2"/>
    </row>
    <row r="321" spans="2:9" s="3" customFormat="1" ht="16.5" x14ac:dyDescent="0.3">
      <c r="B321" s="126"/>
      <c r="C321" s="6"/>
      <c r="D321" s="17" t="s">
        <v>1427</v>
      </c>
      <c r="E321" s="17" t="s">
        <v>1427</v>
      </c>
      <c r="F321" s="17" t="s">
        <v>1427</v>
      </c>
      <c r="G321" s="17" t="s">
        <v>1427</v>
      </c>
      <c r="H321" s="17"/>
      <c r="I321" s="2"/>
    </row>
    <row r="322" spans="2:9" s="3" customFormat="1" ht="16.5" x14ac:dyDescent="0.3">
      <c r="B322" s="126"/>
      <c r="C322" s="6"/>
      <c r="D322" s="17" t="s">
        <v>1427</v>
      </c>
      <c r="E322" s="17" t="s">
        <v>1427</v>
      </c>
      <c r="F322" s="17" t="s">
        <v>1427</v>
      </c>
      <c r="G322" s="17" t="s">
        <v>1427</v>
      </c>
      <c r="H322" s="17"/>
      <c r="I322" s="2"/>
    </row>
    <row r="323" spans="2:9" s="3" customFormat="1" ht="16.5" x14ac:dyDescent="0.3">
      <c r="B323" s="126"/>
      <c r="C323" s="6"/>
      <c r="D323" s="17" t="s">
        <v>1427</v>
      </c>
      <c r="E323" s="17" t="s">
        <v>1427</v>
      </c>
      <c r="F323" s="17" t="s">
        <v>1427</v>
      </c>
      <c r="G323" s="17" t="s">
        <v>1427</v>
      </c>
      <c r="H323" s="17"/>
      <c r="I323" s="2"/>
    </row>
    <row r="324" spans="2:9" s="3" customFormat="1" ht="16.5" x14ac:dyDescent="0.3">
      <c r="B324" s="126"/>
      <c r="C324" s="6"/>
      <c r="D324" s="17" t="s">
        <v>1427</v>
      </c>
      <c r="E324" s="17" t="s">
        <v>1427</v>
      </c>
      <c r="F324" s="17" t="s">
        <v>1427</v>
      </c>
      <c r="G324" s="17" t="s">
        <v>1427</v>
      </c>
      <c r="H324" s="17"/>
      <c r="I324" s="2"/>
    </row>
    <row r="325" spans="2:9" s="3" customFormat="1" ht="16.5" x14ac:dyDescent="0.3">
      <c r="B325" s="126" t="s">
        <v>1011</v>
      </c>
      <c r="C325" s="17" t="s">
        <v>1427</v>
      </c>
      <c r="D325" s="17" t="s">
        <v>1427</v>
      </c>
      <c r="E325" s="17" t="s">
        <v>1427</v>
      </c>
      <c r="F325" s="17" t="s">
        <v>1427</v>
      </c>
      <c r="G325" s="17" t="s">
        <v>1427</v>
      </c>
      <c r="H325" s="17"/>
      <c r="I325" s="2"/>
    </row>
    <row r="326" spans="2:9" s="3" customFormat="1" ht="16.5" x14ac:dyDescent="0.3">
      <c r="B326" s="126"/>
      <c r="C326" s="6"/>
      <c r="D326" s="17" t="s">
        <v>1427</v>
      </c>
      <c r="E326" s="17" t="s">
        <v>1427</v>
      </c>
      <c r="F326" s="17" t="s">
        <v>1427</v>
      </c>
      <c r="G326" s="17" t="s">
        <v>1427</v>
      </c>
      <c r="H326" s="17"/>
      <c r="I326" s="2"/>
    </row>
    <row r="327" spans="2:9" s="3" customFormat="1" ht="16.5" x14ac:dyDescent="0.3">
      <c r="B327" s="126"/>
      <c r="C327" s="6"/>
      <c r="D327" s="17" t="s">
        <v>1427</v>
      </c>
      <c r="E327" s="17" t="s">
        <v>1427</v>
      </c>
      <c r="F327" s="17" t="s">
        <v>1427</v>
      </c>
      <c r="G327" s="17" t="s">
        <v>1427</v>
      </c>
      <c r="H327" s="17"/>
      <c r="I327" s="2"/>
    </row>
    <row r="328" spans="2:9" s="3" customFormat="1" ht="16.5" x14ac:dyDescent="0.3">
      <c r="B328" s="126"/>
      <c r="C328" s="6"/>
      <c r="D328" s="17" t="s">
        <v>1427</v>
      </c>
      <c r="E328" s="17" t="s">
        <v>1427</v>
      </c>
      <c r="F328" s="17" t="s">
        <v>1427</v>
      </c>
      <c r="G328" s="17" t="s">
        <v>1427</v>
      </c>
      <c r="H328" s="17"/>
      <c r="I328" s="2"/>
    </row>
    <row r="329" spans="2:9" s="3" customFormat="1" ht="16.5" x14ac:dyDescent="0.3">
      <c r="B329" s="126"/>
      <c r="C329" s="6"/>
      <c r="D329" s="17" t="s">
        <v>1427</v>
      </c>
      <c r="E329" s="17" t="s">
        <v>1427</v>
      </c>
      <c r="F329" s="17" t="s">
        <v>1427</v>
      </c>
      <c r="G329" s="17" t="s">
        <v>1427</v>
      </c>
      <c r="H329" s="17"/>
      <c r="I329" s="2"/>
    </row>
    <row r="330" spans="2:9" s="3" customFormat="1" ht="16.5" x14ac:dyDescent="0.3">
      <c r="B330" s="126"/>
      <c r="C330" s="6"/>
      <c r="D330" s="17" t="s">
        <v>1427</v>
      </c>
      <c r="E330" s="17" t="s">
        <v>1427</v>
      </c>
      <c r="F330" s="17" t="s">
        <v>1427</v>
      </c>
      <c r="G330" s="17" t="s">
        <v>1427</v>
      </c>
      <c r="H330" s="17"/>
      <c r="I330" s="2"/>
    </row>
    <row r="331" spans="2:9" s="3" customFormat="1" ht="16.5" x14ac:dyDescent="0.3">
      <c r="B331" s="126"/>
      <c r="C331" s="6"/>
      <c r="D331" s="17" t="s">
        <v>1427</v>
      </c>
      <c r="E331" s="17" t="s">
        <v>1427</v>
      </c>
      <c r="F331" s="17" t="s">
        <v>1427</v>
      </c>
      <c r="G331" s="17" t="s">
        <v>1427</v>
      </c>
      <c r="H331" s="17"/>
      <c r="I331" s="2"/>
    </row>
    <row r="332" spans="2:9" s="3" customFormat="1" ht="16.5" x14ac:dyDescent="0.3">
      <c r="B332" s="126"/>
      <c r="C332" s="6"/>
      <c r="D332" s="17" t="s">
        <v>1427</v>
      </c>
      <c r="E332" s="17" t="s">
        <v>1427</v>
      </c>
      <c r="F332" s="17" t="s">
        <v>1427</v>
      </c>
      <c r="G332" s="17" t="s">
        <v>1427</v>
      </c>
      <c r="H332" s="17"/>
      <c r="I332" s="2"/>
    </row>
    <row r="333" spans="2:9" s="3" customFormat="1" ht="16.5" x14ac:dyDescent="0.3">
      <c r="B333" s="126"/>
      <c r="C333" s="6"/>
      <c r="D333" s="17" t="s">
        <v>1427</v>
      </c>
      <c r="E333" s="17" t="s">
        <v>1427</v>
      </c>
      <c r="F333" s="17" t="s">
        <v>1427</v>
      </c>
      <c r="G333" s="17" t="s">
        <v>1427</v>
      </c>
      <c r="H333" s="17"/>
      <c r="I333" s="2"/>
    </row>
    <row r="334" spans="2:9" s="3" customFormat="1" ht="16.5" x14ac:dyDescent="0.3">
      <c r="B334" s="126"/>
      <c r="C334" s="6"/>
      <c r="D334" s="17" t="s">
        <v>1427</v>
      </c>
      <c r="E334" s="17" t="s">
        <v>1427</v>
      </c>
      <c r="F334" s="17" t="s">
        <v>1427</v>
      </c>
      <c r="G334" s="17" t="s">
        <v>1427</v>
      </c>
      <c r="H334" s="17"/>
      <c r="I334" s="2"/>
    </row>
    <row r="335" spans="2:9" s="3" customFormat="1" ht="16.5" x14ac:dyDescent="0.3">
      <c r="B335" s="126" t="s">
        <v>1012</v>
      </c>
      <c r="C335" s="17" t="s">
        <v>1427</v>
      </c>
      <c r="D335" s="17" t="s">
        <v>1427</v>
      </c>
      <c r="E335" s="17" t="s">
        <v>1427</v>
      </c>
      <c r="F335" s="17" t="s">
        <v>1427</v>
      </c>
      <c r="G335" s="17" t="s">
        <v>1427</v>
      </c>
      <c r="H335" s="17"/>
      <c r="I335" s="2"/>
    </row>
    <row r="336" spans="2:9" s="3" customFormat="1" ht="16.5" x14ac:dyDescent="0.3">
      <c r="B336" s="126"/>
      <c r="C336" s="6"/>
      <c r="D336" s="17" t="s">
        <v>1427</v>
      </c>
      <c r="E336" s="17" t="s">
        <v>1427</v>
      </c>
      <c r="F336" s="17" t="s">
        <v>1427</v>
      </c>
      <c r="G336" s="17" t="s">
        <v>1427</v>
      </c>
      <c r="H336" s="17"/>
      <c r="I336" s="2"/>
    </row>
    <row r="337" spans="2:9" s="3" customFormat="1" ht="16.5" x14ac:dyDescent="0.3">
      <c r="B337" s="126"/>
      <c r="C337" s="6"/>
      <c r="D337" s="17" t="s">
        <v>1427</v>
      </c>
      <c r="E337" s="17" t="s">
        <v>1427</v>
      </c>
      <c r="F337" s="17" t="s">
        <v>1427</v>
      </c>
      <c r="G337" s="17" t="s">
        <v>1427</v>
      </c>
      <c r="H337" s="17"/>
      <c r="I337" s="2"/>
    </row>
    <row r="338" spans="2:9" s="3" customFormat="1" ht="16.5" x14ac:dyDescent="0.3">
      <c r="B338" s="126"/>
      <c r="C338" s="6"/>
      <c r="D338" s="17" t="s">
        <v>1427</v>
      </c>
      <c r="E338" s="17" t="s">
        <v>1427</v>
      </c>
      <c r="F338" s="17" t="s">
        <v>1427</v>
      </c>
      <c r="G338" s="17" t="s">
        <v>1427</v>
      </c>
      <c r="H338" s="17"/>
      <c r="I338" s="2"/>
    </row>
    <row r="339" spans="2:9" s="3" customFormat="1" ht="16.5" x14ac:dyDescent="0.3">
      <c r="B339" s="126"/>
      <c r="C339" s="6"/>
      <c r="D339" s="17" t="s">
        <v>1427</v>
      </c>
      <c r="E339" s="17" t="s">
        <v>1427</v>
      </c>
      <c r="F339" s="17" t="s">
        <v>1427</v>
      </c>
      <c r="G339" s="17" t="s">
        <v>1427</v>
      </c>
      <c r="H339" s="17"/>
      <c r="I339" s="2"/>
    </row>
    <row r="340" spans="2:9" s="3" customFormat="1" ht="16.5" x14ac:dyDescent="0.3">
      <c r="B340" s="126"/>
      <c r="C340" s="6"/>
      <c r="D340" s="17" t="s">
        <v>1427</v>
      </c>
      <c r="E340" s="17" t="s">
        <v>1427</v>
      </c>
      <c r="F340" s="17" t="s">
        <v>1427</v>
      </c>
      <c r="G340" s="17" t="s">
        <v>1427</v>
      </c>
      <c r="H340" s="17"/>
      <c r="I340" s="2"/>
    </row>
    <row r="341" spans="2:9" s="3" customFormat="1" ht="16.5" x14ac:dyDescent="0.3">
      <c r="B341" s="126"/>
      <c r="C341" s="6"/>
      <c r="D341" s="17" t="s">
        <v>1427</v>
      </c>
      <c r="E341" s="17" t="s">
        <v>1427</v>
      </c>
      <c r="F341" s="17" t="s">
        <v>1427</v>
      </c>
      <c r="G341" s="17" t="s">
        <v>1427</v>
      </c>
      <c r="H341" s="17"/>
      <c r="I341" s="2"/>
    </row>
    <row r="342" spans="2:9" s="3" customFormat="1" ht="16.5" x14ac:dyDescent="0.3">
      <c r="B342" s="126"/>
      <c r="C342" s="6"/>
      <c r="D342" s="17" t="s">
        <v>1427</v>
      </c>
      <c r="E342" s="17" t="s">
        <v>1427</v>
      </c>
      <c r="F342" s="17" t="s">
        <v>1427</v>
      </c>
      <c r="G342" s="17" t="s">
        <v>1427</v>
      </c>
      <c r="H342" s="17"/>
      <c r="I342" s="2"/>
    </row>
    <row r="343" spans="2:9" s="3" customFormat="1" ht="16.5" x14ac:dyDescent="0.3">
      <c r="B343" s="126"/>
      <c r="C343" s="6"/>
      <c r="D343" s="17" t="s">
        <v>1427</v>
      </c>
      <c r="E343" s="17" t="s">
        <v>1427</v>
      </c>
      <c r="F343" s="17" t="s">
        <v>1427</v>
      </c>
      <c r="G343" s="17" t="s">
        <v>1427</v>
      </c>
      <c r="H343" s="17"/>
      <c r="I343" s="2"/>
    </row>
    <row r="344" spans="2:9" s="3" customFormat="1" ht="16.5" x14ac:dyDescent="0.3">
      <c r="B344" s="126"/>
      <c r="C344" s="6"/>
      <c r="D344" s="17" t="s">
        <v>1427</v>
      </c>
      <c r="E344" s="17" t="s">
        <v>1427</v>
      </c>
      <c r="F344" s="17" t="s">
        <v>1427</v>
      </c>
      <c r="G344" s="17" t="s">
        <v>1427</v>
      </c>
      <c r="H344" s="17"/>
      <c r="I344" s="2"/>
    </row>
    <row r="345" spans="2:9" s="3" customFormat="1" ht="16.5" x14ac:dyDescent="0.3">
      <c r="B345" s="126" t="s">
        <v>1013</v>
      </c>
      <c r="C345" s="17" t="s">
        <v>1427</v>
      </c>
      <c r="D345" s="17" t="s">
        <v>1427</v>
      </c>
      <c r="E345" s="17" t="s">
        <v>1427</v>
      </c>
      <c r="F345" s="17" t="s">
        <v>1427</v>
      </c>
      <c r="G345" s="17" t="s">
        <v>1427</v>
      </c>
      <c r="H345" s="17"/>
      <c r="I345" s="2"/>
    </row>
    <row r="346" spans="2:9" s="3" customFormat="1" ht="16.5" x14ac:dyDescent="0.3">
      <c r="B346" s="126"/>
      <c r="C346" s="6"/>
      <c r="D346" s="17" t="s">
        <v>1427</v>
      </c>
      <c r="E346" s="17" t="s">
        <v>1427</v>
      </c>
      <c r="F346" s="17" t="s">
        <v>1427</v>
      </c>
      <c r="G346" s="17" t="s">
        <v>1427</v>
      </c>
      <c r="H346" s="17"/>
      <c r="I346" s="2"/>
    </row>
    <row r="347" spans="2:9" s="3" customFormat="1" ht="16.5" x14ac:dyDescent="0.3">
      <c r="B347" s="126"/>
      <c r="C347" s="6"/>
      <c r="D347" s="17" t="s">
        <v>1427</v>
      </c>
      <c r="E347" s="17" t="s">
        <v>1427</v>
      </c>
      <c r="F347" s="17" t="s">
        <v>1427</v>
      </c>
      <c r="G347" s="17" t="s">
        <v>1427</v>
      </c>
      <c r="H347" s="17"/>
      <c r="I347" s="2"/>
    </row>
    <row r="348" spans="2:9" s="3" customFormat="1" ht="16.5" x14ac:dyDescent="0.3">
      <c r="B348" s="126"/>
      <c r="C348" s="6"/>
      <c r="D348" s="17" t="s">
        <v>1427</v>
      </c>
      <c r="E348" s="17" t="s">
        <v>1427</v>
      </c>
      <c r="F348" s="17" t="s">
        <v>1427</v>
      </c>
      <c r="G348" s="17" t="s">
        <v>1427</v>
      </c>
      <c r="H348" s="17"/>
      <c r="I348" s="2"/>
    </row>
    <row r="349" spans="2:9" s="3" customFormat="1" ht="16.5" x14ac:dyDescent="0.3">
      <c r="B349" s="126"/>
      <c r="C349" s="6"/>
      <c r="D349" s="17" t="s">
        <v>1427</v>
      </c>
      <c r="E349" s="17" t="s">
        <v>1427</v>
      </c>
      <c r="F349" s="17" t="s">
        <v>1427</v>
      </c>
      <c r="G349" s="17" t="s">
        <v>1427</v>
      </c>
      <c r="H349" s="17"/>
      <c r="I349" s="2"/>
    </row>
    <row r="350" spans="2:9" s="3" customFormat="1" ht="16.5" x14ac:dyDescent="0.3">
      <c r="B350" s="126"/>
      <c r="C350" s="6"/>
      <c r="D350" s="17" t="s">
        <v>1427</v>
      </c>
      <c r="E350" s="17" t="s">
        <v>1427</v>
      </c>
      <c r="F350" s="17" t="s">
        <v>1427</v>
      </c>
      <c r="G350" s="17" t="s">
        <v>1427</v>
      </c>
      <c r="H350" s="17"/>
      <c r="I350" s="2"/>
    </row>
    <row r="351" spans="2:9" s="3" customFormat="1" ht="16.5" x14ac:dyDescent="0.3">
      <c r="B351" s="126"/>
      <c r="C351" s="6"/>
      <c r="D351" s="17" t="s">
        <v>1427</v>
      </c>
      <c r="E351" s="17" t="s">
        <v>1427</v>
      </c>
      <c r="F351" s="17" t="s">
        <v>1427</v>
      </c>
      <c r="G351" s="17" t="s">
        <v>1427</v>
      </c>
      <c r="H351" s="17"/>
      <c r="I351" s="2"/>
    </row>
    <row r="352" spans="2:9" s="3" customFormat="1" ht="16.5" x14ac:dyDescent="0.3">
      <c r="B352" s="126"/>
      <c r="C352" s="6"/>
      <c r="D352" s="17" t="s">
        <v>1427</v>
      </c>
      <c r="E352" s="17" t="s">
        <v>1427</v>
      </c>
      <c r="F352" s="17" t="s">
        <v>1427</v>
      </c>
      <c r="G352" s="17" t="s">
        <v>1427</v>
      </c>
      <c r="H352" s="17"/>
      <c r="I352" s="2"/>
    </row>
    <row r="353" spans="2:9" s="3" customFormat="1" ht="16.5" x14ac:dyDescent="0.3">
      <c r="B353" s="126"/>
      <c r="C353" s="6"/>
      <c r="D353" s="17" t="s">
        <v>1427</v>
      </c>
      <c r="E353" s="17" t="s">
        <v>1427</v>
      </c>
      <c r="F353" s="17" t="s">
        <v>1427</v>
      </c>
      <c r="G353" s="17" t="s">
        <v>1427</v>
      </c>
      <c r="H353" s="17"/>
      <c r="I353" s="2"/>
    </row>
    <row r="354" spans="2:9" s="3" customFormat="1" ht="16.5" x14ac:dyDescent="0.3">
      <c r="B354" s="126"/>
      <c r="C354" s="6"/>
      <c r="D354" s="17" t="s">
        <v>1427</v>
      </c>
      <c r="E354" s="17" t="s">
        <v>1427</v>
      </c>
      <c r="F354" s="17" t="s">
        <v>1427</v>
      </c>
      <c r="G354" s="17" t="s">
        <v>1427</v>
      </c>
      <c r="H354" s="17"/>
      <c r="I354" s="2"/>
    </row>
    <row r="355" spans="2:9" s="3" customFormat="1" ht="16.5" x14ac:dyDescent="0.3">
      <c r="B355" s="126" t="s">
        <v>1014</v>
      </c>
      <c r="C355" s="17" t="s">
        <v>1427</v>
      </c>
      <c r="D355" s="17" t="s">
        <v>1427</v>
      </c>
      <c r="E355" s="17" t="s">
        <v>1427</v>
      </c>
      <c r="F355" s="17" t="s">
        <v>1427</v>
      </c>
      <c r="G355" s="17" t="s">
        <v>1427</v>
      </c>
      <c r="H355" s="17"/>
      <c r="I355" s="2"/>
    </row>
    <row r="356" spans="2:9" s="3" customFormat="1" ht="16.5" x14ac:dyDescent="0.3">
      <c r="B356" s="126"/>
      <c r="C356" s="6"/>
      <c r="D356" s="17" t="s">
        <v>1427</v>
      </c>
      <c r="E356" s="17" t="s">
        <v>1427</v>
      </c>
      <c r="F356" s="17" t="s">
        <v>1427</v>
      </c>
      <c r="G356" s="17" t="s">
        <v>1427</v>
      </c>
      <c r="H356" s="17"/>
      <c r="I356" s="2"/>
    </row>
    <row r="357" spans="2:9" s="3" customFormat="1" ht="16.5" x14ac:dyDescent="0.3">
      <c r="B357" s="126"/>
      <c r="C357" s="6"/>
      <c r="D357" s="17" t="s">
        <v>1427</v>
      </c>
      <c r="E357" s="17" t="s">
        <v>1427</v>
      </c>
      <c r="F357" s="17" t="s">
        <v>1427</v>
      </c>
      <c r="G357" s="17" t="s">
        <v>1427</v>
      </c>
      <c r="H357" s="17"/>
      <c r="I357" s="2"/>
    </row>
    <row r="358" spans="2:9" s="3" customFormat="1" ht="16.5" x14ac:dyDescent="0.3">
      <c r="B358" s="126"/>
      <c r="C358" s="6"/>
      <c r="D358" s="17" t="s">
        <v>1427</v>
      </c>
      <c r="E358" s="17" t="s">
        <v>1427</v>
      </c>
      <c r="F358" s="17" t="s">
        <v>1427</v>
      </c>
      <c r="G358" s="17" t="s">
        <v>1427</v>
      </c>
      <c r="H358" s="17"/>
      <c r="I358" s="2"/>
    </row>
    <row r="359" spans="2:9" s="3" customFormat="1" ht="16.5" x14ac:dyDescent="0.3">
      <c r="B359" s="126"/>
      <c r="C359" s="6"/>
      <c r="D359" s="17" t="s">
        <v>1427</v>
      </c>
      <c r="E359" s="17" t="s">
        <v>1427</v>
      </c>
      <c r="F359" s="17" t="s">
        <v>1427</v>
      </c>
      <c r="G359" s="17" t="s">
        <v>1427</v>
      </c>
      <c r="H359" s="17"/>
      <c r="I359" s="2"/>
    </row>
    <row r="360" spans="2:9" s="3" customFormat="1" ht="16.5" x14ac:dyDescent="0.3">
      <c r="B360" s="126"/>
      <c r="C360" s="6"/>
      <c r="D360" s="17" t="s">
        <v>1427</v>
      </c>
      <c r="E360" s="17" t="s">
        <v>1427</v>
      </c>
      <c r="F360" s="17" t="s">
        <v>1427</v>
      </c>
      <c r="G360" s="17" t="s">
        <v>1427</v>
      </c>
      <c r="H360" s="17"/>
      <c r="I360" s="2"/>
    </row>
    <row r="361" spans="2:9" s="3" customFormat="1" ht="16.5" x14ac:dyDescent="0.3">
      <c r="B361" s="126"/>
      <c r="C361" s="6"/>
      <c r="D361" s="17" t="s">
        <v>1427</v>
      </c>
      <c r="E361" s="17" t="s">
        <v>1427</v>
      </c>
      <c r="F361" s="17" t="s">
        <v>1427</v>
      </c>
      <c r="G361" s="17" t="s">
        <v>1427</v>
      </c>
      <c r="H361" s="17"/>
      <c r="I361" s="2"/>
    </row>
    <row r="362" spans="2:9" s="3" customFormat="1" ht="16.5" x14ac:dyDescent="0.3">
      <c r="B362" s="126"/>
      <c r="C362" s="6"/>
      <c r="D362" s="17" t="s">
        <v>1427</v>
      </c>
      <c r="E362" s="17" t="s">
        <v>1427</v>
      </c>
      <c r="F362" s="17" t="s">
        <v>1427</v>
      </c>
      <c r="G362" s="17" t="s">
        <v>1427</v>
      </c>
      <c r="H362" s="17"/>
      <c r="I362" s="2"/>
    </row>
    <row r="363" spans="2:9" s="3" customFormat="1" ht="16.5" x14ac:dyDescent="0.3">
      <c r="B363" s="126"/>
      <c r="C363" s="6"/>
      <c r="D363" s="17" t="s">
        <v>1427</v>
      </c>
      <c r="E363" s="17" t="s">
        <v>1427</v>
      </c>
      <c r="F363" s="17" t="s">
        <v>1427</v>
      </c>
      <c r="G363" s="17" t="s">
        <v>1427</v>
      </c>
      <c r="H363" s="17"/>
      <c r="I363" s="2"/>
    </row>
    <row r="364" spans="2:9" s="3" customFormat="1" ht="16.5" x14ac:dyDescent="0.3">
      <c r="B364" s="126"/>
      <c r="C364" s="6"/>
      <c r="D364" s="17" t="s">
        <v>1427</v>
      </c>
      <c r="E364" s="17" t="s">
        <v>1427</v>
      </c>
      <c r="F364" s="17" t="s">
        <v>1427</v>
      </c>
      <c r="G364" s="17" t="s">
        <v>1427</v>
      </c>
      <c r="H364" s="17"/>
      <c r="I364" s="2"/>
    </row>
    <row r="365" spans="2:9" s="3" customFormat="1" ht="16.5" x14ac:dyDescent="0.3">
      <c r="B365" s="126" t="s">
        <v>1015</v>
      </c>
      <c r="C365" s="17" t="s">
        <v>1427</v>
      </c>
      <c r="D365" s="17" t="s">
        <v>1427</v>
      </c>
      <c r="E365" s="17" t="s">
        <v>1427</v>
      </c>
      <c r="F365" s="17" t="s">
        <v>1427</v>
      </c>
      <c r="G365" s="17" t="s">
        <v>1427</v>
      </c>
      <c r="H365" s="17"/>
      <c r="I365" s="2"/>
    </row>
    <row r="366" spans="2:9" s="3" customFormat="1" ht="16.5" x14ac:dyDescent="0.3">
      <c r="B366" s="126"/>
      <c r="C366" s="6"/>
      <c r="D366" s="17" t="s">
        <v>1427</v>
      </c>
      <c r="E366" s="17" t="s">
        <v>1427</v>
      </c>
      <c r="F366" s="17" t="s">
        <v>1427</v>
      </c>
      <c r="G366" s="17" t="s">
        <v>1427</v>
      </c>
      <c r="H366" s="17"/>
      <c r="I366" s="2"/>
    </row>
    <row r="367" spans="2:9" s="3" customFormat="1" ht="16.5" x14ac:dyDescent="0.3">
      <c r="B367" s="126"/>
      <c r="C367" s="6"/>
      <c r="D367" s="17" t="s">
        <v>1427</v>
      </c>
      <c r="E367" s="17" t="s">
        <v>1427</v>
      </c>
      <c r="F367" s="17" t="s">
        <v>1427</v>
      </c>
      <c r="G367" s="17" t="s">
        <v>1427</v>
      </c>
      <c r="H367" s="17"/>
      <c r="I367" s="2"/>
    </row>
    <row r="368" spans="2:9" s="3" customFormat="1" ht="16.5" x14ac:dyDescent="0.3">
      <c r="B368" s="126"/>
      <c r="C368" s="6"/>
      <c r="D368" s="17" t="s">
        <v>1427</v>
      </c>
      <c r="E368" s="17" t="s">
        <v>1427</v>
      </c>
      <c r="F368" s="17" t="s">
        <v>1427</v>
      </c>
      <c r="G368" s="17" t="s">
        <v>1427</v>
      </c>
      <c r="H368" s="17"/>
      <c r="I368" s="2"/>
    </row>
    <row r="369" spans="2:9" s="3" customFormat="1" ht="16.5" x14ac:dyDescent="0.3">
      <c r="B369" s="126"/>
      <c r="C369" s="6"/>
      <c r="D369" s="17" t="s">
        <v>1427</v>
      </c>
      <c r="E369" s="17" t="s">
        <v>1427</v>
      </c>
      <c r="F369" s="17" t="s">
        <v>1427</v>
      </c>
      <c r="G369" s="17" t="s">
        <v>1427</v>
      </c>
      <c r="H369" s="17"/>
      <c r="I369" s="2"/>
    </row>
    <row r="370" spans="2:9" s="3" customFormat="1" ht="16.5" x14ac:dyDescent="0.3">
      <c r="B370" s="126"/>
      <c r="C370" s="6"/>
      <c r="D370" s="17" t="s">
        <v>1427</v>
      </c>
      <c r="E370" s="17" t="s">
        <v>1427</v>
      </c>
      <c r="F370" s="17" t="s">
        <v>1427</v>
      </c>
      <c r="G370" s="17" t="s">
        <v>1427</v>
      </c>
      <c r="H370" s="17"/>
      <c r="I370" s="2"/>
    </row>
    <row r="371" spans="2:9" s="3" customFormat="1" ht="16.5" x14ac:dyDescent="0.3">
      <c r="B371" s="126"/>
      <c r="C371" s="6"/>
      <c r="D371" s="17" t="s">
        <v>1427</v>
      </c>
      <c r="E371" s="17" t="s">
        <v>1427</v>
      </c>
      <c r="F371" s="17" t="s">
        <v>1427</v>
      </c>
      <c r="G371" s="17" t="s">
        <v>1427</v>
      </c>
      <c r="H371" s="17"/>
      <c r="I371" s="2"/>
    </row>
    <row r="372" spans="2:9" s="3" customFormat="1" ht="16.5" x14ac:dyDescent="0.3">
      <c r="B372" s="126"/>
      <c r="C372" s="6"/>
      <c r="D372" s="17" t="s">
        <v>1427</v>
      </c>
      <c r="E372" s="17" t="s">
        <v>1427</v>
      </c>
      <c r="F372" s="17" t="s">
        <v>1427</v>
      </c>
      <c r="G372" s="17" t="s">
        <v>1427</v>
      </c>
      <c r="H372" s="17"/>
      <c r="I372" s="2"/>
    </row>
    <row r="373" spans="2:9" s="3" customFormat="1" ht="16.5" x14ac:dyDescent="0.3">
      <c r="B373" s="126"/>
      <c r="C373" s="6"/>
      <c r="D373" s="17" t="s">
        <v>1427</v>
      </c>
      <c r="E373" s="17" t="s">
        <v>1427</v>
      </c>
      <c r="F373" s="17" t="s">
        <v>1427</v>
      </c>
      <c r="G373" s="17" t="s">
        <v>1427</v>
      </c>
      <c r="H373" s="17"/>
      <c r="I373" s="2"/>
    </row>
    <row r="374" spans="2:9" s="3" customFormat="1" ht="16.5" x14ac:dyDescent="0.3">
      <c r="B374" s="126"/>
      <c r="C374" s="6"/>
      <c r="D374" s="17" t="s">
        <v>1427</v>
      </c>
      <c r="E374" s="17" t="s">
        <v>1427</v>
      </c>
      <c r="F374" s="17" t="s">
        <v>1427</v>
      </c>
      <c r="G374" s="17" t="s">
        <v>1427</v>
      </c>
      <c r="H374" s="17"/>
      <c r="I374" s="2"/>
    </row>
    <row r="375" spans="2:9" s="3" customFormat="1" ht="16.5" x14ac:dyDescent="0.3">
      <c r="B375" s="126" t="s">
        <v>1016</v>
      </c>
      <c r="C375" s="17" t="s">
        <v>1427</v>
      </c>
      <c r="D375" s="17" t="s">
        <v>1427</v>
      </c>
      <c r="E375" s="17" t="s">
        <v>1427</v>
      </c>
      <c r="F375" s="17" t="s">
        <v>1427</v>
      </c>
      <c r="G375" s="17" t="s">
        <v>1427</v>
      </c>
      <c r="H375" s="17"/>
      <c r="I375" s="2"/>
    </row>
    <row r="376" spans="2:9" s="3" customFormat="1" ht="16.5" x14ac:dyDescent="0.3">
      <c r="B376" s="126"/>
      <c r="C376" s="6"/>
      <c r="D376" s="17" t="s">
        <v>1427</v>
      </c>
      <c r="E376" s="17" t="s">
        <v>1427</v>
      </c>
      <c r="F376" s="17" t="s">
        <v>1427</v>
      </c>
      <c r="G376" s="17" t="s">
        <v>1427</v>
      </c>
      <c r="H376" s="17"/>
      <c r="I376" s="2"/>
    </row>
    <row r="377" spans="2:9" s="3" customFormat="1" ht="16.5" x14ac:dyDescent="0.3">
      <c r="B377" s="126"/>
      <c r="C377" s="6"/>
      <c r="D377" s="17" t="s">
        <v>1427</v>
      </c>
      <c r="E377" s="17" t="s">
        <v>1427</v>
      </c>
      <c r="F377" s="17" t="s">
        <v>1427</v>
      </c>
      <c r="G377" s="17" t="s">
        <v>1427</v>
      </c>
      <c r="H377" s="17"/>
      <c r="I377" s="2"/>
    </row>
    <row r="378" spans="2:9" s="3" customFormat="1" ht="16.5" x14ac:dyDescent="0.3">
      <c r="B378" s="126"/>
      <c r="C378" s="6"/>
      <c r="D378" s="17" t="s">
        <v>1427</v>
      </c>
      <c r="E378" s="17" t="s">
        <v>1427</v>
      </c>
      <c r="F378" s="17" t="s">
        <v>1427</v>
      </c>
      <c r="G378" s="17" t="s">
        <v>1427</v>
      </c>
      <c r="H378" s="17"/>
      <c r="I378" s="2"/>
    </row>
    <row r="379" spans="2:9" s="3" customFormat="1" ht="16.5" x14ac:dyDescent="0.3">
      <c r="B379" s="126"/>
      <c r="C379" s="6"/>
      <c r="D379" s="17" t="s">
        <v>1427</v>
      </c>
      <c r="E379" s="17" t="s">
        <v>1427</v>
      </c>
      <c r="F379" s="17" t="s">
        <v>1427</v>
      </c>
      <c r="G379" s="17" t="s">
        <v>1427</v>
      </c>
      <c r="H379" s="17"/>
      <c r="I379" s="2"/>
    </row>
    <row r="380" spans="2:9" s="3" customFormat="1" ht="16.5" x14ac:dyDescent="0.3">
      <c r="B380" s="126"/>
      <c r="C380" s="6"/>
      <c r="D380" s="17" t="s">
        <v>1427</v>
      </c>
      <c r="E380" s="17" t="s">
        <v>1427</v>
      </c>
      <c r="F380" s="17" t="s">
        <v>1427</v>
      </c>
      <c r="G380" s="17" t="s">
        <v>1427</v>
      </c>
      <c r="H380" s="17"/>
      <c r="I380" s="2"/>
    </row>
    <row r="381" spans="2:9" s="3" customFormat="1" ht="16.5" x14ac:dyDescent="0.3">
      <c r="B381" s="126"/>
      <c r="C381" s="6"/>
      <c r="D381" s="17" t="s">
        <v>1427</v>
      </c>
      <c r="E381" s="17" t="s">
        <v>1427</v>
      </c>
      <c r="F381" s="17" t="s">
        <v>1427</v>
      </c>
      <c r="G381" s="17" t="s">
        <v>1427</v>
      </c>
      <c r="H381" s="17"/>
      <c r="I381" s="2"/>
    </row>
    <row r="382" spans="2:9" s="3" customFormat="1" ht="16.5" x14ac:dyDescent="0.3">
      <c r="B382" s="126"/>
      <c r="C382" s="6"/>
      <c r="D382" s="17" t="s">
        <v>1427</v>
      </c>
      <c r="E382" s="17" t="s">
        <v>1427</v>
      </c>
      <c r="F382" s="17" t="s">
        <v>1427</v>
      </c>
      <c r="G382" s="17" t="s">
        <v>1427</v>
      </c>
      <c r="H382" s="17"/>
      <c r="I382" s="2"/>
    </row>
    <row r="383" spans="2:9" s="3" customFormat="1" ht="16.5" x14ac:dyDescent="0.3">
      <c r="B383" s="126"/>
      <c r="C383" s="6"/>
      <c r="D383" s="17" t="s">
        <v>1427</v>
      </c>
      <c r="E383" s="17" t="s">
        <v>1427</v>
      </c>
      <c r="F383" s="17" t="s">
        <v>1427</v>
      </c>
      <c r="G383" s="17" t="s">
        <v>1427</v>
      </c>
      <c r="H383" s="17"/>
      <c r="I383" s="2"/>
    </row>
    <row r="384" spans="2:9" s="3" customFormat="1" ht="16.5" x14ac:dyDescent="0.3">
      <c r="B384" s="126"/>
      <c r="C384" s="6"/>
      <c r="D384" s="17" t="s">
        <v>1427</v>
      </c>
      <c r="E384" s="17" t="s">
        <v>1427</v>
      </c>
      <c r="F384" s="17" t="s">
        <v>1427</v>
      </c>
      <c r="G384" s="17" t="s">
        <v>1427</v>
      </c>
      <c r="H384" s="17"/>
      <c r="I384" s="2"/>
    </row>
    <row r="385" spans="2:9" s="3" customFormat="1" ht="16.5" x14ac:dyDescent="0.3">
      <c r="B385" s="126" t="s">
        <v>1017</v>
      </c>
      <c r="C385" s="17" t="s">
        <v>1427</v>
      </c>
      <c r="D385" s="17" t="s">
        <v>1427</v>
      </c>
      <c r="E385" s="17" t="s">
        <v>1427</v>
      </c>
      <c r="F385" s="17" t="s">
        <v>1427</v>
      </c>
      <c r="G385" s="17" t="s">
        <v>1427</v>
      </c>
      <c r="H385" s="17"/>
      <c r="I385" s="2"/>
    </row>
    <row r="386" spans="2:9" s="3" customFormat="1" ht="16.5" x14ac:dyDescent="0.3">
      <c r="B386" s="126"/>
      <c r="C386" s="6"/>
      <c r="D386" s="17" t="s">
        <v>1427</v>
      </c>
      <c r="E386" s="17" t="s">
        <v>1427</v>
      </c>
      <c r="F386" s="17" t="s">
        <v>1427</v>
      </c>
      <c r="G386" s="17" t="s">
        <v>1427</v>
      </c>
      <c r="H386" s="17"/>
      <c r="I386" s="2"/>
    </row>
    <row r="387" spans="2:9" s="3" customFormat="1" ht="16.5" x14ac:dyDescent="0.3">
      <c r="B387" s="126"/>
      <c r="C387" s="6"/>
      <c r="D387" s="17" t="s">
        <v>1427</v>
      </c>
      <c r="E387" s="17" t="s">
        <v>1427</v>
      </c>
      <c r="F387" s="17" t="s">
        <v>1427</v>
      </c>
      <c r="G387" s="17" t="s">
        <v>1427</v>
      </c>
      <c r="H387" s="17"/>
      <c r="I387" s="2"/>
    </row>
    <row r="388" spans="2:9" s="3" customFormat="1" ht="16.5" x14ac:dyDescent="0.3">
      <c r="B388" s="126"/>
      <c r="C388" s="6"/>
      <c r="D388" s="17" t="s">
        <v>1427</v>
      </c>
      <c r="E388" s="17" t="s">
        <v>1427</v>
      </c>
      <c r="F388" s="17" t="s">
        <v>1427</v>
      </c>
      <c r="G388" s="17" t="s">
        <v>1427</v>
      </c>
      <c r="H388" s="17"/>
      <c r="I388" s="2"/>
    </row>
    <row r="389" spans="2:9" s="3" customFormat="1" ht="16.5" x14ac:dyDescent="0.3">
      <c r="B389" s="126"/>
      <c r="C389" s="6"/>
      <c r="D389" s="17" t="s">
        <v>1427</v>
      </c>
      <c r="E389" s="17" t="s">
        <v>1427</v>
      </c>
      <c r="F389" s="17" t="s">
        <v>1427</v>
      </c>
      <c r="G389" s="17" t="s">
        <v>1427</v>
      </c>
      <c r="H389" s="17"/>
      <c r="I389" s="2"/>
    </row>
    <row r="390" spans="2:9" s="3" customFormat="1" ht="16.5" x14ac:dyDescent="0.3">
      <c r="B390" s="126"/>
      <c r="C390" s="6"/>
      <c r="D390" s="17" t="s">
        <v>1427</v>
      </c>
      <c r="E390" s="17" t="s">
        <v>1427</v>
      </c>
      <c r="F390" s="17" t="s">
        <v>1427</v>
      </c>
      <c r="G390" s="17" t="s">
        <v>1427</v>
      </c>
      <c r="H390" s="17"/>
      <c r="I390" s="2"/>
    </row>
    <row r="391" spans="2:9" s="3" customFormat="1" ht="16.5" x14ac:dyDescent="0.3">
      <c r="B391" s="126"/>
      <c r="C391" s="6"/>
      <c r="D391" s="17" t="s">
        <v>1427</v>
      </c>
      <c r="E391" s="17" t="s">
        <v>1427</v>
      </c>
      <c r="F391" s="17" t="s">
        <v>1427</v>
      </c>
      <c r="G391" s="17" t="s">
        <v>1427</v>
      </c>
      <c r="H391" s="17"/>
      <c r="I391" s="2"/>
    </row>
    <row r="392" spans="2:9" s="3" customFormat="1" ht="16.5" x14ac:dyDescent="0.3">
      <c r="B392" s="126"/>
      <c r="C392" s="6"/>
      <c r="D392" s="17" t="s">
        <v>1427</v>
      </c>
      <c r="E392" s="17" t="s">
        <v>1427</v>
      </c>
      <c r="F392" s="17" t="s">
        <v>1427</v>
      </c>
      <c r="G392" s="17" t="s">
        <v>1427</v>
      </c>
      <c r="H392" s="17"/>
      <c r="I392" s="2"/>
    </row>
    <row r="393" spans="2:9" s="3" customFormat="1" ht="16.5" x14ac:dyDescent="0.3">
      <c r="B393" s="126"/>
      <c r="C393" s="6"/>
      <c r="D393" s="17" t="s">
        <v>1427</v>
      </c>
      <c r="E393" s="17" t="s">
        <v>1427</v>
      </c>
      <c r="F393" s="17" t="s">
        <v>1427</v>
      </c>
      <c r="G393" s="17" t="s">
        <v>1427</v>
      </c>
      <c r="H393" s="17"/>
      <c r="I393" s="2"/>
    </row>
    <row r="394" spans="2:9" s="3" customFormat="1" ht="16.5" x14ac:dyDescent="0.3">
      <c r="B394" s="126"/>
      <c r="C394" s="6"/>
      <c r="D394" s="17" t="s">
        <v>1427</v>
      </c>
      <c r="E394" s="17" t="s">
        <v>1427</v>
      </c>
      <c r="F394" s="17" t="s">
        <v>1427</v>
      </c>
      <c r="G394" s="17" t="s">
        <v>1427</v>
      </c>
      <c r="H394" s="17"/>
      <c r="I394" s="2"/>
    </row>
    <row r="395" spans="2:9" s="3" customFormat="1" ht="16.5" x14ac:dyDescent="0.3">
      <c r="B395" s="126" t="s">
        <v>1018</v>
      </c>
      <c r="C395" s="17" t="s">
        <v>1427</v>
      </c>
      <c r="D395" s="17" t="s">
        <v>1427</v>
      </c>
      <c r="E395" s="17" t="s">
        <v>1427</v>
      </c>
      <c r="F395" s="17" t="s">
        <v>1427</v>
      </c>
      <c r="G395" s="17" t="s">
        <v>1427</v>
      </c>
      <c r="H395" s="17"/>
      <c r="I395" s="2"/>
    </row>
    <row r="396" spans="2:9" s="3" customFormat="1" ht="16.5" x14ac:dyDescent="0.3">
      <c r="B396" s="126"/>
      <c r="C396" s="6"/>
      <c r="D396" s="17" t="s">
        <v>1427</v>
      </c>
      <c r="E396" s="17" t="s">
        <v>1427</v>
      </c>
      <c r="F396" s="17" t="s">
        <v>1427</v>
      </c>
      <c r="G396" s="17" t="s">
        <v>1427</v>
      </c>
      <c r="H396" s="17"/>
      <c r="I396" s="2"/>
    </row>
    <row r="397" spans="2:9" s="3" customFormat="1" ht="16.5" x14ac:dyDescent="0.3">
      <c r="B397" s="126"/>
      <c r="C397" s="6"/>
      <c r="D397" s="17" t="s">
        <v>1427</v>
      </c>
      <c r="E397" s="17" t="s">
        <v>1427</v>
      </c>
      <c r="F397" s="17" t="s">
        <v>1427</v>
      </c>
      <c r="G397" s="17" t="s">
        <v>1427</v>
      </c>
      <c r="H397" s="17"/>
      <c r="I397" s="2"/>
    </row>
    <row r="398" spans="2:9" s="3" customFormat="1" ht="16.5" x14ac:dyDescent="0.3">
      <c r="B398" s="126"/>
      <c r="C398" s="6"/>
      <c r="D398" s="17" t="s">
        <v>1427</v>
      </c>
      <c r="E398" s="17" t="s">
        <v>1427</v>
      </c>
      <c r="F398" s="17" t="s">
        <v>1427</v>
      </c>
      <c r="G398" s="17" t="s">
        <v>1427</v>
      </c>
      <c r="H398" s="17"/>
      <c r="I398" s="2"/>
    </row>
    <row r="399" spans="2:9" s="3" customFormat="1" ht="16.5" x14ac:dyDescent="0.3">
      <c r="B399" s="126"/>
      <c r="C399" s="6"/>
      <c r="D399" s="17" t="s">
        <v>1427</v>
      </c>
      <c r="E399" s="17" t="s">
        <v>1427</v>
      </c>
      <c r="F399" s="17" t="s">
        <v>1427</v>
      </c>
      <c r="G399" s="17" t="s">
        <v>1427</v>
      </c>
      <c r="H399" s="17"/>
      <c r="I399" s="2"/>
    </row>
    <row r="400" spans="2:9" s="3" customFormat="1" ht="16.5" x14ac:dyDescent="0.3">
      <c r="B400" s="126"/>
      <c r="C400" s="6"/>
      <c r="D400" s="17" t="s">
        <v>1427</v>
      </c>
      <c r="E400" s="17" t="s">
        <v>1427</v>
      </c>
      <c r="F400" s="17" t="s">
        <v>1427</v>
      </c>
      <c r="G400" s="17" t="s">
        <v>1427</v>
      </c>
      <c r="H400" s="17"/>
      <c r="I400" s="2"/>
    </row>
    <row r="401" spans="2:9" s="3" customFormat="1" ht="16.5" x14ac:dyDescent="0.3">
      <c r="B401" s="126"/>
      <c r="C401" s="6"/>
      <c r="D401" s="17" t="s">
        <v>1427</v>
      </c>
      <c r="E401" s="17" t="s">
        <v>1427</v>
      </c>
      <c r="F401" s="17" t="s">
        <v>1427</v>
      </c>
      <c r="G401" s="17" t="s">
        <v>1427</v>
      </c>
      <c r="H401" s="17"/>
      <c r="I401" s="2"/>
    </row>
    <row r="402" spans="2:9" s="3" customFormat="1" ht="16.5" x14ac:dyDescent="0.3">
      <c r="B402" s="126"/>
      <c r="C402" s="6"/>
      <c r="D402" s="17" t="s">
        <v>1427</v>
      </c>
      <c r="E402" s="17" t="s">
        <v>1427</v>
      </c>
      <c r="F402" s="17" t="s">
        <v>1427</v>
      </c>
      <c r="G402" s="17" t="s">
        <v>1427</v>
      </c>
      <c r="H402" s="17"/>
      <c r="I402" s="2"/>
    </row>
    <row r="403" spans="2:9" s="3" customFormat="1" ht="16.5" x14ac:dyDescent="0.3">
      <c r="B403" s="126"/>
      <c r="C403" s="6"/>
      <c r="D403" s="17" t="s">
        <v>1427</v>
      </c>
      <c r="E403" s="17" t="s">
        <v>1427</v>
      </c>
      <c r="F403" s="17" t="s">
        <v>1427</v>
      </c>
      <c r="G403" s="17" t="s">
        <v>1427</v>
      </c>
      <c r="H403" s="17"/>
      <c r="I403" s="2"/>
    </row>
    <row r="404" spans="2:9" s="3" customFormat="1" ht="16.5" x14ac:dyDescent="0.3">
      <c r="B404" s="126"/>
      <c r="C404" s="6"/>
      <c r="D404" s="17" t="s">
        <v>1427</v>
      </c>
      <c r="E404" s="17" t="s">
        <v>1427</v>
      </c>
      <c r="F404" s="17" t="s">
        <v>1427</v>
      </c>
      <c r="G404" s="17" t="s">
        <v>1427</v>
      </c>
      <c r="H404" s="17"/>
      <c r="I404" s="2"/>
    </row>
    <row r="405" spans="2:9" s="3" customFormat="1" ht="16.5" x14ac:dyDescent="0.3">
      <c r="B405" s="126" t="s">
        <v>1019</v>
      </c>
      <c r="C405" s="17" t="s">
        <v>1427</v>
      </c>
      <c r="D405" s="17" t="s">
        <v>1427</v>
      </c>
      <c r="E405" s="17" t="s">
        <v>1427</v>
      </c>
      <c r="F405" s="17" t="s">
        <v>1427</v>
      </c>
      <c r="G405" s="17" t="s">
        <v>1427</v>
      </c>
      <c r="H405" s="17"/>
      <c r="I405" s="2"/>
    </row>
    <row r="406" spans="2:9" s="3" customFormat="1" ht="16.5" x14ac:dyDescent="0.3">
      <c r="B406" s="126"/>
      <c r="C406" s="6"/>
      <c r="D406" s="17" t="s">
        <v>1427</v>
      </c>
      <c r="E406" s="17" t="s">
        <v>1427</v>
      </c>
      <c r="F406" s="17" t="s">
        <v>1427</v>
      </c>
      <c r="G406" s="17" t="s">
        <v>1427</v>
      </c>
      <c r="H406" s="17"/>
      <c r="I406" s="2"/>
    </row>
    <row r="407" spans="2:9" s="3" customFormat="1" ht="16.5" x14ac:dyDescent="0.3">
      <c r="B407" s="126"/>
      <c r="C407" s="6"/>
      <c r="D407" s="17" t="s">
        <v>1427</v>
      </c>
      <c r="E407" s="17" t="s">
        <v>1427</v>
      </c>
      <c r="F407" s="17" t="s">
        <v>1427</v>
      </c>
      <c r="G407" s="17" t="s">
        <v>1427</v>
      </c>
      <c r="H407" s="17"/>
      <c r="I407" s="2"/>
    </row>
    <row r="408" spans="2:9" s="3" customFormat="1" ht="16.5" x14ac:dyDescent="0.3">
      <c r="B408" s="126"/>
      <c r="C408" s="6"/>
      <c r="D408" s="17" t="s">
        <v>1427</v>
      </c>
      <c r="E408" s="17" t="s">
        <v>1427</v>
      </c>
      <c r="F408" s="17" t="s">
        <v>1427</v>
      </c>
      <c r="G408" s="17" t="s">
        <v>1427</v>
      </c>
      <c r="H408" s="17"/>
      <c r="I408" s="2"/>
    </row>
    <row r="409" spans="2:9" s="3" customFormat="1" ht="16.5" x14ac:dyDescent="0.3">
      <c r="B409" s="126"/>
      <c r="C409" s="6"/>
      <c r="D409" s="17" t="s">
        <v>1427</v>
      </c>
      <c r="E409" s="17" t="s">
        <v>1427</v>
      </c>
      <c r="F409" s="17" t="s">
        <v>1427</v>
      </c>
      <c r="G409" s="17" t="s">
        <v>1427</v>
      </c>
      <c r="H409" s="17"/>
      <c r="I409" s="2"/>
    </row>
    <row r="410" spans="2:9" s="3" customFormat="1" ht="16.5" x14ac:dyDescent="0.3">
      <c r="B410" s="126"/>
      <c r="C410" s="6"/>
      <c r="D410" s="17" t="s">
        <v>1427</v>
      </c>
      <c r="E410" s="17" t="s">
        <v>1427</v>
      </c>
      <c r="F410" s="17" t="s">
        <v>1427</v>
      </c>
      <c r="G410" s="17" t="s">
        <v>1427</v>
      </c>
      <c r="H410" s="17"/>
      <c r="I410" s="2"/>
    </row>
    <row r="411" spans="2:9" s="3" customFormat="1" ht="16.5" x14ac:dyDescent="0.3">
      <c r="B411" s="126"/>
      <c r="C411" s="6"/>
      <c r="D411" s="17" t="s">
        <v>1427</v>
      </c>
      <c r="E411" s="17" t="s">
        <v>1427</v>
      </c>
      <c r="F411" s="17" t="s">
        <v>1427</v>
      </c>
      <c r="G411" s="17" t="s">
        <v>1427</v>
      </c>
      <c r="H411" s="17"/>
      <c r="I411" s="2"/>
    </row>
    <row r="412" spans="2:9" s="3" customFormat="1" ht="16.5" x14ac:dyDescent="0.3">
      <c r="B412" s="126"/>
      <c r="C412" s="6"/>
      <c r="D412" s="17" t="s">
        <v>1427</v>
      </c>
      <c r="E412" s="17" t="s">
        <v>1427</v>
      </c>
      <c r="F412" s="17" t="s">
        <v>1427</v>
      </c>
      <c r="G412" s="17" t="s">
        <v>1427</v>
      </c>
      <c r="H412" s="17"/>
      <c r="I412" s="2"/>
    </row>
    <row r="413" spans="2:9" s="3" customFormat="1" ht="16.5" x14ac:dyDescent="0.3">
      <c r="B413" s="126"/>
      <c r="C413" s="6"/>
      <c r="D413" s="17" t="s">
        <v>1427</v>
      </c>
      <c r="E413" s="17" t="s">
        <v>1427</v>
      </c>
      <c r="F413" s="17" t="s">
        <v>1427</v>
      </c>
      <c r="G413" s="17" t="s">
        <v>1427</v>
      </c>
      <c r="H413" s="17"/>
      <c r="I413" s="2"/>
    </row>
    <row r="414" spans="2:9" s="3" customFormat="1" ht="16.5" x14ac:dyDescent="0.3">
      <c r="B414" s="126"/>
      <c r="C414" s="6"/>
      <c r="D414" s="17" t="s">
        <v>1427</v>
      </c>
      <c r="E414" s="17" t="s">
        <v>1427</v>
      </c>
      <c r="F414" s="17" t="s">
        <v>1427</v>
      </c>
      <c r="G414" s="17" t="s">
        <v>1427</v>
      </c>
      <c r="H414" s="17"/>
      <c r="I414" s="2"/>
    </row>
    <row r="415" spans="2:9" s="3" customFormat="1" ht="16.5" x14ac:dyDescent="0.3">
      <c r="B415" s="126" t="s">
        <v>1020</v>
      </c>
      <c r="C415" s="17" t="s">
        <v>1427</v>
      </c>
      <c r="D415" s="17" t="s">
        <v>1427</v>
      </c>
      <c r="E415" s="17" t="s">
        <v>1427</v>
      </c>
      <c r="F415" s="17" t="s">
        <v>1427</v>
      </c>
      <c r="G415" s="17" t="s">
        <v>1427</v>
      </c>
      <c r="H415" s="17"/>
      <c r="I415" s="2"/>
    </row>
    <row r="416" spans="2:9" s="3" customFormat="1" ht="16.5" x14ac:dyDescent="0.3">
      <c r="B416" s="126"/>
      <c r="C416" s="6"/>
      <c r="D416" s="17" t="s">
        <v>1427</v>
      </c>
      <c r="E416" s="17" t="s">
        <v>1427</v>
      </c>
      <c r="F416" s="17" t="s">
        <v>1427</v>
      </c>
      <c r="G416" s="17" t="s">
        <v>1427</v>
      </c>
      <c r="H416" s="17"/>
      <c r="I416" s="2"/>
    </row>
    <row r="417" spans="2:9" s="3" customFormat="1" ht="16.5" x14ac:dyDescent="0.3">
      <c r="B417" s="126"/>
      <c r="C417" s="6"/>
      <c r="D417" s="17" t="s">
        <v>1427</v>
      </c>
      <c r="E417" s="17" t="s">
        <v>1427</v>
      </c>
      <c r="F417" s="17" t="s">
        <v>1427</v>
      </c>
      <c r="G417" s="17" t="s">
        <v>1427</v>
      </c>
      <c r="H417" s="17"/>
      <c r="I417" s="2"/>
    </row>
    <row r="418" spans="2:9" s="3" customFormat="1" ht="16.5" x14ac:dyDescent="0.3">
      <c r="B418" s="126"/>
      <c r="C418" s="6"/>
      <c r="D418" s="17" t="s">
        <v>1427</v>
      </c>
      <c r="E418" s="17" t="s">
        <v>1427</v>
      </c>
      <c r="F418" s="17" t="s">
        <v>1427</v>
      </c>
      <c r="G418" s="17" t="s">
        <v>1427</v>
      </c>
      <c r="H418" s="17"/>
      <c r="I418" s="2"/>
    </row>
    <row r="419" spans="2:9" s="3" customFormat="1" ht="16.5" x14ac:dyDescent="0.3">
      <c r="B419" s="126"/>
      <c r="C419" s="6"/>
      <c r="D419" s="17" t="s">
        <v>1427</v>
      </c>
      <c r="E419" s="17" t="s">
        <v>1427</v>
      </c>
      <c r="F419" s="17" t="s">
        <v>1427</v>
      </c>
      <c r="G419" s="17" t="s">
        <v>1427</v>
      </c>
      <c r="H419" s="17"/>
      <c r="I419" s="2"/>
    </row>
    <row r="420" spans="2:9" s="3" customFormat="1" ht="16.5" x14ac:dyDescent="0.3">
      <c r="B420" s="126"/>
      <c r="C420" s="6"/>
      <c r="D420" s="17" t="s">
        <v>1427</v>
      </c>
      <c r="E420" s="17" t="s">
        <v>1427</v>
      </c>
      <c r="F420" s="17" t="s">
        <v>1427</v>
      </c>
      <c r="G420" s="17" t="s">
        <v>1427</v>
      </c>
      <c r="H420" s="17"/>
      <c r="I420" s="2"/>
    </row>
    <row r="421" spans="2:9" s="3" customFormat="1" ht="16.5" x14ac:dyDescent="0.3">
      <c r="B421" s="126"/>
      <c r="C421" s="6"/>
      <c r="D421" s="17" t="s">
        <v>1427</v>
      </c>
      <c r="E421" s="17" t="s">
        <v>1427</v>
      </c>
      <c r="F421" s="17" t="s">
        <v>1427</v>
      </c>
      <c r="G421" s="17" t="s">
        <v>1427</v>
      </c>
      <c r="H421" s="17"/>
      <c r="I421" s="2"/>
    </row>
    <row r="422" spans="2:9" s="3" customFormat="1" ht="16.5" x14ac:dyDescent="0.3">
      <c r="B422" s="126"/>
      <c r="C422" s="6"/>
      <c r="D422" s="17" t="s">
        <v>1427</v>
      </c>
      <c r="E422" s="17" t="s">
        <v>1427</v>
      </c>
      <c r="F422" s="17" t="s">
        <v>1427</v>
      </c>
      <c r="G422" s="17" t="s">
        <v>1427</v>
      </c>
      <c r="H422" s="17"/>
      <c r="I422" s="2"/>
    </row>
    <row r="423" spans="2:9" s="3" customFormat="1" ht="16.5" x14ac:dyDescent="0.3">
      <c r="B423" s="126"/>
      <c r="C423" s="6"/>
      <c r="D423" s="17" t="s">
        <v>1427</v>
      </c>
      <c r="E423" s="17" t="s">
        <v>1427</v>
      </c>
      <c r="F423" s="17" t="s">
        <v>1427</v>
      </c>
      <c r="G423" s="17" t="s">
        <v>1427</v>
      </c>
      <c r="H423" s="17"/>
      <c r="I423" s="2"/>
    </row>
    <row r="424" spans="2:9" s="3" customFormat="1" ht="16.5" x14ac:dyDescent="0.3">
      <c r="B424" s="126"/>
      <c r="C424" s="6"/>
      <c r="D424" s="17" t="s">
        <v>1427</v>
      </c>
      <c r="E424" s="17" t="s">
        <v>1427</v>
      </c>
      <c r="F424" s="17" t="s">
        <v>1427</v>
      </c>
      <c r="G424" s="17" t="s">
        <v>1427</v>
      </c>
      <c r="H424" s="17"/>
      <c r="I424" s="2"/>
    </row>
    <row r="425" spans="2:9" s="3" customFormat="1" ht="16.5" x14ac:dyDescent="0.3">
      <c r="B425" s="126" t="s">
        <v>1021</v>
      </c>
      <c r="C425" s="17" t="s">
        <v>1427</v>
      </c>
      <c r="D425" s="17" t="s">
        <v>1427</v>
      </c>
      <c r="E425" s="17" t="s">
        <v>1427</v>
      </c>
      <c r="F425" s="17" t="s">
        <v>1427</v>
      </c>
      <c r="G425" s="17" t="s">
        <v>1427</v>
      </c>
      <c r="H425" s="17"/>
      <c r="I425" s="2"/>
    </row>
    <row r="426" spans="2:9" s="3" customFormat="1" ht="16.5" x14ac:dyDescent="0.3">
      <c r="B426" s="6"/>
      <c r="C426" s="6"/>
      <c r="D426" s="17" t="s">
        <v>1427</v>
      </c>
      <c r="E426" s="17" t="s">
        <v>1427</v>
      </c>
      <c r="F426" s="17" t="s">
        <v>1427</v>
      </c>
      <c r="G426" s="17" t="s">
        <v>1427</v>
      </c>
      <c r="H426" s="17"/>
      <c r="I426" s="2"/>
    </row>
    <row r="427" spans="2:9" s="3" customFormat="1" ht="16.5" x14ac:dyDescent="0.3">
      <c r="B427" s="6"/>
      <c r="C427" s="6"/>
      <c r="D427" s="17" t="s">
        <v>1427</v>
      </c>
      <c r="E427" s="17" t="s">
        <v>1427</v>
      </c>
      <c r="F427" s="17" t="s">
        <v>1427</v>
      </c>
      <c r="G427" s="17" t="s">
        <v>1427</v>
      </c>
      <c r="H427" s="17"/>
      <c r="I427" s="2"/>
    </row>
    <row r="428" spans="2:9" s="3" customFormat="1" ht="16.5" x14ac:dyDescent="0.3">
      <c r="B428" s="6"/>
      <c r="C428" s="6"/>
      <c r="D428" s="17" t="s">
        <v>1427</v>
      </c>
      <c r="E428" s="17" t="s">
        <v>1427</v>
      </c>
      <c r="F428" s="17" t="s">
        <v>1427</v>
      </c>
      <c r="G428" s="17" t="s">
        <v>1427</v>
      </c>
      <c r="H428" s="17"/>
      <c r="I428" s="2"/>
    </row>
    <row r="429" spans="2:9" s="3" customFormat="1" ht="16.5" x14ac:dyDescent="0.3">
      <c r="B429" s="6"/>
      <c r="C429" s="6"/>
      <c r="D429" s="17" t="s">
        <v>1427</v>
      </c>
      <c r="E429" s="17" t="s">
        <v>1427</v>
      </c>
      <c r="F429" s="17" t="s">
        <v>1427</v>
      </c>
      <c r="G429" s="17" t="s">
        <v>1427</v>
      </c>
      <c r="H429" s="17"/>
      <c r="I429" s="2"/>
    </row>
    <row r="430" spans="2:9" s="3" customFormat="1" ht="16.5" x14ac:dyDescent="0.3">
      <c r="B430" s="6"/>
      <c r="C430" s="6"/>
      <c r="D430" s="17" t="s">
        <v>1427</v>
      </c>
      <c r="E430" s="17" t="s">
        <v>1427</v>
      </c>
      <c r="F430" s="17" t="s">
        <v>1427</v>
      </c>
      <c r="G430" s="17" t="s">
        <v>1427</v>
      </c>
      <c r="H430" s="17"/>
      <c r="I430" s="2"/>
    </row>
    <row r="431" spans="2:9" s="3" customFormat="1" ht="16.5" x14ac:dyDescent="0.3">
      <c r="B431" s="6"/>
      <c r="C431" s="6"/>
      <c r="D431" s="17" t="s">
        <v>1427</v>
      </c>
      <c r="E431" s="17" t="s">
        <v>1427</v>
      </c>
      <c r="F431" s="17" t="s">
        <v>1427</v>
      </c>
      <c r="G431" s="17" t="s">
        <v>1427</v>
      </c>
      <c r="H431" s="17"/>
      <c r="I431" s="2"/>
    </row>
    <row r="432" spans="2:9" s="3" customFormat="1" ht="16.5" x14ac:dyDescent="0.3">
      <c r="B432" s="6"/>
      <c r="C432" s="6"/>
      <c r="D432" s="17" t="s">
        <v>1427</v>
      </c>
      <c r="E432" s="17" t="s">
        <v>1427</v>
      </c>
      <c r="F432" s="17" t="s">
        <v>1427</v>
      </c>
      <c r="G432" s="17" t="s">
        <v>1427</v>
      </c>
      <c r="H432" s="17"/>
      <c r="I432" s="2"/>
    </row>
    <row r="433" spans="2:9" s="3" customFormat="1" ht="16.5" x14ac:dyDescent="0.3">
      <c r="B433" s="6"/>
      <c r="C433" s="6"/>
      <c r="D433" s="17" t="s">
        <v>1427</v>
      </c>
      <c r="E433" s="17" t="s">
        <v>1427</v>
      </c>
      <c r="F433" s="17" t="s">
        <v>1427</v>
      </c>
      <c r="G433" s="17" t="s">
        <v>1427</v>
      </c>
      <c r="H433" s="17"/>
      <c r="I433" s="2"/>
    </row>
    <row r="434" spans="2:9" s="3" customFormat="1" ht="16.5" x14ac:dyDescent="0.3">
      <c r="B434" s="6"/>
      <c r="C434" s="6"/>
      <c r="D434" s="17" t="s">
        <v>1427</v>
      </c>
      <c r="E434" s="17" t="s">
        <v>1427</v>
      </c>
      <c r="F434" s="17" t="s">
        <v>1427</v>
      </c>
      <c r="G434" s="17" t="s">
        <v>1427</v>
      </c>
      <c r="H434" s="17"/>
      <c r="I434" s="2"/>
    </row>
    <row r="435" spans="2:9" s="3" customFormat="1" ht="16.5" x14ac:dyDescent="0.3">
      <c r="B435" s="2"/>
      <c r="C435" s="2"/>
      <c r="D435" s="2"/>
      <c r="E435" s="2"/>
      <c r="F435" s="2"/>
      <c r="G435" s="2"/>
      <c r="H435" s="2"/>
      <c r="I435" s="2"/>
    </row>
    <row r="436" spans="2:9" s="3" customFormat="1" ht="16.5" x14ac:dyDescent="0.3">
      <c r="B436" s="2"/>
      <c r="C436" s="2"/>
      <c r="D436" s="2" t="s">
        <v>526</v>
      </c>
      <c r="E436" s="2"/>
      <c r="F436" s="2"/>
      <c r="G436" s="2"/>
      <c r="H436" s="2"/>
      <c r="I436" s="2"/>
    </row>
    <row r="437" spans="2:9" s="3" customFormat="1" ht="16.5" x14ac:dyDescent="0.3">
      <c r="B437" s="2"/>
      <c r="C437" s="2"/>
      <c r="D437" s="2"/>
      <c r="E437" s="2"/>
      <c r="F437" s="2"/>
      <c r="G437" s="2"/>
      <c r="H437" s="2"/>
      <c r="I437" s="2"/>
    </row>
    <row r="438" spans="2:9" s="3" customFormat="1" ht="16.5" x14ac:dyDescent="0.3">
      <c r="B438" s="2"/>
      <c r="C438" s="2"/>
      <c r="D438" s="2"/>
      <c r="E438" s="2"/>
      <c r="F438" s="2"/>
      <c r="G438" s="2"/>
      <c r="H438" s="2"/>
      <c r="I438" s="2"/>
    </row>
  </sheetData>
  <sheetProtection password="CA59" sheet="1" objects="1" scenarios="1"/>
  <mergeCells count="2">
    <mergeCell ref="B10:E10"/>
    <mergeCell ref="B11:E11"/>
  </mergeCells>
  <phoneticPr fontId="3" type="noConversion"/>
  <printOptions horizontalCentered="1"/>
  <pageMargins left="0.15748031496062992" right="0.15748031496062992" top="0.66" bottom="0.72" header="0.51181102362204722" footer="0.51181102362204722"/>
  <pageSetup scale="70" orientation="landscape" verticalDpi="0" r:id="rId1"/>
  <headerFooter alignWithMargins="0">
    <oddFooter>&amp;RPage &amp;Pof&amp;N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_Prog"/>
  <dimension ref="B2:P34"/>
  <sheetViews>
    <sheetView showGridLines="0" topLeftCell="A13" zoomScaleNormal="100" workbookViewId="0">
      <selection activeCell="I18" sqref="I18"/>
    </sheetView>
  </sheetViews>
  <sheetFormatPr defaultRowHeight="15" x14ac:dyDescent="0.25"/>
  <cols>
    <col min="1" max="1" width="2.7109375" style="29" customWidth="1"/>
    <col min="2" max="2" width="3.42578125" style="29" customWidth="1"/>
    <col min="3" max="3" width="33" style="29" customWidth="1"/>
    <col min="4" max="5" width="12.7109375" style="29" customWidth="1"/>
    <col min="6" max="6" width="18" style="29" customWidth="1"/>
    <col min="7" max="7" width="100.7109375" style="29" customWidth="1"/>
    <col min="8" max="8" width="3.28515625" style="29" customWidth="1"/>
    <col min="9" max="9" width="9.140625" style="29"/>
    <col min="10" max="14" width="0" style="29" hidden="1" customWidth="1"/>
    <col min="15" max="15" width="9.140625" style="29" hidden="1" customWidth="1"/>
    <col min="16" max="16" width="13.140625" style="29" hidden="1" customWidth="1"/>
    <col min="17" max="17" width="0" style="29" hidden="1" customWidth="1"/>
    <col min="18" max="16384" width="9.140625" style="29"/>
  </cols>
  <sheetData>
    <row r="2" spans="2:15" x14ac:dyDescent="0.25">
      <c r="G2" s="30"/>
      <c r="H2" s="30"/>
    </row>
    <row r="3" spans="2:15" x14ac:dyDescent="0.25">
      <c r="G3" s="30"/>
      <c r="H3" s="30"/>
    </row>
    <row r="4" spans="2:15" x14ac:dyDescent="0.25">
      <c r="G4" s="30"/>
      <c r="H4" s="30"/>
    </row>
    <row r="5" spans="2:15" x14ac:dyDescent="0.25">
      <c r="G5" s="30"/>
      <c r="H5" s="30"/>
    </row>
    <row r="6" spans="2:15" x14ac:dyDescent="0.25">
      <c r="B6" s="30"/>
      <c r="C6" s="30"/>
      <c r="D6" s="30"/>
      <c r="E6" s="30"/>
      <c r="F6" s="30"/>
      <c r="G6" s="30"/>
      <c r="H6" s="30"/>
    </row>
    <row r="7" spans="2:15" ht="16.5" x14ac:dyDescent="0.3">
      <c r="B7" s="31" t="str">
        <f>"Selected Project:  "&amp;BasicData!$E$12</f>
        <v>Selected Project:  Bosnia Herzegovina: Mainstreaming Karst Peatlands Conservation Concerns into Key Economic Sectors - KARST</v>
      </c>
      <c r="C7" s="30"/>
      <c r="D7" s="30"/>
      <c r="E7" s="30"/>
      <c r="F7" s="30"/>
      <c r="G7" s="30"/>
      <c r="H7" s="30"/>
      <c r="N7" s="32" t="s">
        <v>298</v>
      </c>
    </row>
    <row r="8" spans="2:15" ht="16.5" hidden="1" x14ac:dyDescent="0.3">
      <c r="B8" s="30"/>
      <c r="C8" s="30"/>
      <c r="D8" s="30"/>
      <c r="E8" s="30"/>
      <c r="F8" s="30"/>
      <c r="G8" s="30"/>
      <c r="H8" s="30"/>
      <c r="N8" s="32">
        <f>AVERAGE(N10:N13)</f>
        <v>2</v>
      </c>
    </row>
    <row r="9" spans="2:15" hidden="1" x14ac:dyDescent="0.25">
      <c r="B9" s="30"/>
      <c r="C9" s="30"/>
      <c r="D9" s="30"/>
      <c r="E9" s="30"/>
      <c r="F9" s="30"/>
      <c r="G9" s="30"/>
      <c r="H9" s="30"/>
    </row>
    <row r="10" spans="2:15" s="32" customFormat="1" ht="20.25" x14ac:dyDescent="0.3">
      <c r="B10" s="287" t="s">
        <v>1179</v>
      </c>
      <c r="C10" s="287"/>
      <c r="D10" s="287"/>
      <c r="E10" s="287"/>
      <c r="F10" s="287"/>
      <c r="G10" s="287"/>
      <c r="H10" s="287"/>
      <c r="N10" s="105">
        <f>AVERAGE(N14:N18)</f>
        <v>2</v>
      </c>
      <c r="O10" s="32">
        <f>ROUNDUP(N10,0)</f>
        <v>2</v>
      </c>
    </row>
    <row r="11" spans="2:15" s="32" customFormat="1" ht="33" customHeight="1" x14ac:dyDescent="0.3">
      <c r="B11" s="31"/>
      <c r="C11" s="292" t="s">
        <v>1643</v>
      </c>
      <c r="D11" s="292"/>
      <c r="E11" s="292"/>
      <c r="F11" s="292"/>
      <c r="G11" s="292"/>
      <c r="H11" s="31"/>
      <c r="N11" s="32" t="s">
        <v>298</v>
      </c>
    </row>
    <row r="12" spans="2:15" s="32" customFormat="1" ht="16.5" x14ac:dyDescent="0.3">
      <c r="B12" s="31"/>
      <c r="C12" s="31"/>
      <c r="D12" s="31"/>
      <c r="E12" s="31"/>
      <c r="F12" s="31"/>
      <c r="G12" s="31"/>
      <c r="H12" s="31"/>
      <c r="N12" s="32">
        <f>AVERAGE(N14:N17)</f>
        <v>2</v>
      </c>
      <c r="O12" s="32">
        <f>ROUNDUP(N12,0)</f>
        <v>2</v>
      </c>
    </row>
    <row r="13" spans="2:15" s="32" customFormat="1" ht="49.5" x14ac:dyDescent="0.3">
      <c r="B13" s="31"/>
      <c r="C13" s="31"/>
      <c r="D13" s="127" t="s">
        <v>883</v>
      </c>
      <c r="E13" s="127" t="s">
        <v>882</v>
      </c>
      <c r="F13" s="124" t="s">
        <v>881</v>
      </c>
      <c r="G13" s="124" t="s">
        <v>301</v>
      </c>
      <c r="H13" s="31"/>
      <c r="J13" s="32" t="s">
        <v>295</v>
      </c>
      <c r="K13" s="32" t="s">
        <v>296</v>
      </c>
      <c r="L13" s="32" t="s">
        <v>295</v>
      </c>
      <c r="N13" s="32" t="s">
        <v>297</v>
      </c>
    </row>
    <row r="14" spans="2:15" s="32" customFormat="1" ht="99.95" customHeight="1" x14ac:dyDescent="0.3">
      <c r="B14" s="31"/>
      <c r="C14" s="123" t="s">
        <v>1329</v>
      </c>
      <c r="D14" s="17" t="s">
        <v>107</v>
      </c>
      <c r="E14" s="17" t="s">
        <v>107</v>
      </c>
      <c r="F14" s="19" t="s">
        <v>528</v>
      </c>
      <c r="G14" s="17" t="s">
        <v>33</v>
      </c>
      <c r="H14" s="31"/>
      <c r="J14" s="32" t="s">
        <v>527</v>
      </c>
      <c r="K14" s="32">
        <v>1</v>
      </c>
      <c r="L14" s="32" t="s">
        <v>527</v>
      </c>
      <c r="N14" s="32">
        <f>IF(ISERROR(VLOOKUP(F14,$J$14:$K$19,2,FALSE)),"",VLOOKUP(F14,$J$14:$K$19,2,FALSE))</f>
        <v>2</v>
      </c>
    </row>
    <row r="15" spans="2:15" s="32" customFormat="1" ht="99.95" customHeight="1" x14ac:dyDescent="0.3">
      <c r="B15" s="31"/>
      <c r="C15" s="123" t="s">
        <v>1203</v>
      </c>
      <c r="D15" s="17" t="s">
        <v>107</v>
      </c>
      <c r="E15" s="17" t="s">
        <v>107</v>
      </c>
      <c r="F15" s="19" t="s">
        <v>528</v>
      </c>
      <c r="G15" s="17" t="s">
        <v>32</v>
      </c>
      <c r="H15" s="31"/>
      <c r="J15" s="32" t="s">
        <v>528</v>
      </c>
      <c r="K15" s="32">
        <v>2</v>
      </c>
      <c r="L15" s="32" t="s">
        <v>528</v>
      </c>
      <c r="N15" s="32">
        <f>IF(ISERROR(VLOOKUP(F15,$J$14:$K$19,2,FALSE)),"",VLOOKUP(F15,$J$14:$K$19,2,FALSE))</f>
        <v>2</v>
      </c>
    </row>
    <row r="16" spans="2:15" s="32" customFormat="1" ht="99.95" customHeight="1" x14ac:dyDescent="0.3">
      <c r="B16" s="31"/>
      <c r="C16" s="123" t="s">
        <v>1180</v>
      </c>
      <c r="D16" s="17" t="s">
        <v>107</v>
      </c>
      <c r="E16" s="17" t="s">
        <v>107</v>
      </c>
      <c r="F16" s="19"/>
      <c r="G16" s="17" t="s">
        <v>107</v>
      </c>
      <c r="H16" s="31"/>
      <c r="J16" s="32" t="s">
        <v>529</v>
      </c>
      <c r="K16" s="32">
        <v>3</v>
      </c>
      <c r="L16" s="32" t="s">
        <v>529</v>
      </c>
      <c r="N16" s="32" t="str">
        <f>IF(ISERROR(VLOOKUP(F16,$J$14:$K$19,2,FALSE)),"",VLOOKUP(F16,$J$14:$K$19,2,FALSE))</f>
        <v/>
      </c>
    </row>
    <row r="17" spans="2:16" s="32" customFormat="1" ht="99.95" customHeight="1" x14ac:dyDescent="0.3">
      <c r="B17" s="31"/>
      <c r="C17" s="123" t="s">
        <v>1331</v>
      </c>
      <c r="D17" s="17" t="s">
        <v>107</v>
      </c>
      <c r="E17" s="17" t="s">
        <v>107</v>
      </c>
      <c r="F17" s="19" t="s">
        <v>528</v>
      </c>
      <c r="G17" s="17" t="s">
        <v>30</v>
      </c>
      <c r="H17" s="31"/>
      <c r="J17" s="32" t="s">
        <v>1499</v>
      </c>
      <c r="K17" s="32">
        <v>4</v>
      </c>
      <c r="L17" s="32" t="s">
        <v>1499</v>
      </c>
      <c r="N17" s="32">
        <f>IF(ISERROR(VLOOKUP(F17,$J$14:$K$19,2,FALSE)),"",VLOOKUP(F17,$J$14:$K$19,2,FALSE))</f>
        <v>2</v>
      </c>
    </row>
    <row r="18" spans="2:16" s="32" customFormat="1" ht="99.95" customHeight="1" x14ac:dyDescent="0.3">
      <c r="B18" s="31"/>
      <c r="C18" s="123" t="s">
        <v>1332</v>
      </c>
      <c r="D18" s="17" t="s">
        <v>107</v>
      </c>
      <c r="E18" s="17" t="s">
        <v>107</v>
      </c>
      <c r="F18" s="19" t="s">
        <v>528</v>
      </c>
      <c r="G18" s="17" t="s">
        <v>1</v>
      </c>
      <c r="H18" s="31"/>
      <c r="J18" s="32" t="s">
        <v>1500</v>
      </c>
      <c r="K18" s="32">
        <v>5</v>
      </c>
      <c r="L18" s="32" t="s">
        <v>1500</v>
      </c>
      <c r="N18" s="32">
        <f>IF(ISERROR(VLOOKUP(F18,$J$14:$K$19,2,FALSE)),"",VLOOKUP(F18,$J$14:$K$19,2,FALSE))</f>
        <v>2</v>
      </c>
      <c r="O18" s="106">
        <f>N18-O12</f>
        <v>0</v>
      </c>
    </row>
    <row r="19" spans="2:16" s="32" customFormat="1" ht="16.5" x14ac:dyDescent="0.3">
      <c r="B19" s="31"/>
      <c r="C19" s="31"/>
      <c r="D19" s="31"/>
      <c r="E19" s="31"/>
      <c r="F19" s="31"/>
      <c r="G19" s="31"/>
      <c r="H19" s="31"/>
      <c r="J19" s="32" t="s">
        <v>1501</v>
      </c>
      <c r="K19" s="32">
        <v>6</v>
      </c>
      <c r="L19" s="32" t="s">
        <v>1501</v>
      </c>
      <c r="O19" s="32">
        <f>IF(OR(O18&gt;=2,O18&lt;=2),N18,O10)</f>
        <v>2</v>
      </c>
      <c r="P19" s="32" t="s">
        <v>299</v>
      </c>
    </row>
    <row r="20" spans="2:16" s="32" customFormat="1" ht="16.5" x14ac:dyDescent="0.3">
      <c r="B20" s="31"/>
      <c r="C20" s="31"/>
      <c r="D20" s="31"/>
      <c r="E20" s="31"/>
      <c r="F20" s="31"/>
      <c r="G20" s="31"/>
      <c r="H20" s="31"/>
      <c r="O20" s="32" t="str">
        <f>VLOOKUP(O19,K14:L19,2,FALSE)</f>
        <v>S – Satisfactory</v>
      </c>
    </row>
    <row r="21" spans="2:16" s="32" customFormat="1" ht="16.5" x14ac:dyDescent="0.3">
      <c r="B21" s="31"/>
      <c r="C21" s="31"/>
      <c r="D21" s="31"/>
      <c r="E21" s="31" t="s">
        <v>1193</v>
      </c>
      <c r="F21" s="31"/>
      <c r="G21" s="31"/>
      <c r="H21" s="31"/>
    </row>
    <row r="22" spans="2:16" s="32" customFormat="1" ht="33" x14ac:dyDescent="0.3">
      <c r="B22" s="31"/>
      <c r="C22" s="31"/>
      <c r="D22" s="31"/>
      <c r="E22" s="291" t="s">
        <v>1181</v>
      </c>
      <c r="F22" s="291"/>
      <c r="G22" s="119" t="s">
        <v>1187</v>
      </c>
      <c r="H22" s="31"/>
    </row>
    <row r="23" spans="2:16" s="32" customFormat="1" ht="33" x14ac:dyDescent="0.3">
      <c r="B23" s="31"/>
      <c r="C23" s="31"/>
      <c r="D23" s="31"/>
      <c r="E23" s="291" t="s">
        <v>1182</v>
      </c>
      <c r="F23" s="291"/>
      <c r="G23" s="119" t="s">
        <v>1188</v>
      </c>
      <c r="H23" s="31"/>
    </row>
    <row r="24" spans="2:16" s="32" customFormat="1" ht="49.5" x14ac:dyDescent="0.3">
      <c r="B24" s="31"/>
      <c r="C24" s="31"/>
      <c r="D24" s="31"/>
      <c r="E24" s="291" t="s">
        <v>1183</v>
      </c>
      <c r="F24" s="291"/>
      <c r="G24" s="119" t="s">
        <v>1189</v>
      </c>
      <c r="H24" s="31"/>
    </row>
    <row r="25" spans="2:16" s="32" customFormat="1" ht="33" x14ac:dyDescent="0.3">
      <c r="B25" s="31"/>
      <c r="C25" s="31"/>
      <c r="D25" s="31"/>
      <c r="E25" s="291" t="s">
        <v>1184</v>
      </c>
      <c r="F25" s="291"/>
      <c r="G25" s="119" t="s">
        <v>1190</v>
      </c>
      <c r="H25" s="31"/>
    </row>
    <row r="26" spans="2:16" ht="33" x14ac:dyDescent="0.3">
      <c r="B26" s="31"/>
      <c r="C26" s="31"/>
      <c r="D26" s="31"/>
      <c r="E26" s="291" t="s">
        <v>1185</v>
      </c>
      <c r="F26" s="291"/>
      <c r="G26" s="119" t="s">
        <v>1191</v>
      </c>
      <c r="H26" s="31"/>
    </row>
    <row r="27" spans="2:16" ht="33" x14ac:dyDescent="0.3">
      <c r="B27" s="31"/>
      <c r="C27" s="31"/>
      <c r="D27" s="31"/>
      <c r="E27" s="291" t="s">
        <v>1186</v>
      </c>
      <c r="F27" s="291"/>
      <c r="G27" s="119" t="s">
        <v>1192</v>
      </c>
      <c r="H27" s="31"/>
    </row>
    <row r="28" spans="2:16" ht="16.5" x14ac:dyDescent="0.3">
      <c r="B28" s="31"/>
      <c r="C28" s="31"/>
      <c r="D28" s="31"/>
      <c r="E28" s="31"/>
      <c r="F28" s="31"/>
      <c r="G28" s="31"/>
      <c r="H28" s="31"/>
    </row>
    <row r="29" spans="2:16" ht="16.5" x14ac:dyDescent="0.3">
      <c r="B29" s="31"/>
      <c r="C29" s="31"/>
      <c r="D29" s="31"/>
      <c r="E29" s="31"/>
      <c r="F29" s="31"/>
      <c r="G29" s="31"/>
      <c r="H29" s="31"/>
    </row>
    <row r="30" spans="2:16" ht="16.5" x14ac:dyDescent="0.3">
      <c r="B30" s="31"/>
      <c r="C30" s="290" t="s">
        <v>1204</v>
      </c>
      <c r="D30" s="290"/>
      <c r="E30" s="290"/>
      <c r="F30" s="290"/>
      <c r="G30" s="290"/>
      <c r="H30" s="31"/>
    </row>
    <row r="31" spans="2:16" ht="16.5" x14ac:dyDescent="0.3">
      <c r="B31" s="31"/>
      <c r="C31" s="290"/>
      <c r="D31" s="290"/>
      <c r="E31" s="290"/>
      <c r="F31" s="290"/>
      <c r="G31" s="290"/>
      <c r="H31" s="31"/>
    </row>
    <row r="32" spans="2:16" ht="16.5" x14ac:dyDescent="0.3">
      <c r="B32" s="31"/>
      <c r="C32" s="290"/>
      <c r="D32" s="290"/>
      <c r="E32" s="290"/>
      <c r="F32" s="290"/>
      <c r="G32" s="290"/>
      <c r="H32" s="31"/>
    </row>
    <row r="33" spans="2:8" ht="16.5" x14ac:dyDescent="0.3">
      <c r="B33" s="31"/>
      <c r="C33" s="31"/>
      <c r="D33" s="31"/>
      <c r="E33" s="31"/>
      <c r="F33" s="31"/>
      <c r="G33" s="31"/>
      <c r="H33" s="31"/>
    </row>
    <row r="34" spans="2:8" ht="16.5" x14ac:dyDescent="0.3">
      <c r="B34" s="31"/>
      <c r="C34" s="31"/>
      <c r="D34" s="31"/>
      <c r="E34" s="31"/>
      <c r="F34" s="31"/>
      <c r="G34" s="31"/>
      <c r="H34" s="31"/>
    </row>
  </sheetData>
  <sheetProtection password="CA59" sheet="1" objects="1" scenarios="1"/>
  <mergeCells count="9">
    <mergeCell ref="B10:H10"/>
    <mergeCell ref="C30:G32"/>
    <mergeCell ref="E22:F22"/>
    <mergeCell ref="E23:F23"/>
    <mergeCell ref="E24:F24"/>
    <mergeCell ref="E25:F25"/>
    <mergeCell ref="E26:F26"/>
    <mergeCell ref="E27:F27"/>
    <mergeCell ref="C11:G11"/>
  </mergeCells>
  <phoneticPr fontId="3" type="noConversion"/>
  <dataValidations count="1">
    <dataValidation type="list" allowBlank="1" showInputMessage="1" showErrorMessage="1" sqref="F14:F18">
      <formula1>$J$14:$J$19</formula1>
    </dataValidation>
  </dataValidations>
  <printOptions horizontalCentered="1"/>
  <pageMargins left="0.26" right="0.17" top="0.59" bottom="0.77" header="0.51181102362204722" footer="0.51181102362204722"/>
  <pageSetup scale="75" orientation="landscape" verticalDpi="0" r:id="rId1"/>
  <headerFooter alignWithMargins="0">
    <oddFooter>&amp;RPage &amp;Pof&amp;N</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G_Action"/>
  <dimension ref="B2:F22"/>
  <sheetViews>
    <sheetView showGridLines="0" zoomScaleNormal="100" workbookViewId="0"/>
  </sheetViews>
  <sheetFormatPr defaultRowHeight="15" x14ac:dyDescent="0.25"/>
  <cols>
    <col min="1" max="1" width="2.7109375" style="29" customWidth="1"/>
    <col min="2" max="2" width="3.85546875" style="29" customWidth="1"/>
    <col min="3" max="3" width="106.42578125" style="29" customWidth="1"/>
    <col min="4" max="4" width="23.140625" style="29" customWidth="1"/>
    <col min="5" max="5" width="18.7109375" style="29" customWidth="1"/>
    <col min="6" max="6" width="4.5703125" style="29" customWidth="1"/>
    <col min="7" max="16384" width="9.140625" style="29"/>
  </cols>
  <sheetData>
    <row r="2" spans="2:6" x14ac:dyDescent="0.25">
      <c r="F2" s="30"/>
    </row>
    <row r="3" spans="2:6" x14ac:dyDescent="0.25">
      <c r="F3" s="30"/>
    </row>
    <row r="4" spans="2:6" x14ac:dyDescent="0.25">
      <c r="F4" s="30"/>
    </row>
    <row r="5" spans="2:6" x14ac:dyDescent="0.25">
      <c r="F5" s="30"/>
    </row>
    <row r="6" spans="2:6" x14ac:dyDescent="0.25">
      <c r="B6" s="30"/>
      <c r="C6" s="30"/>
      <c r="D6" s="30"/>
      <c r="E6" s="30"/>
      <c r="F6" s="30"/>
    </row>
    <row r="7" spans="2:6" ht="16.5" x14ac:dyDescent="0.3">
      <c r="B7" s="31" t="str">
        <f>"Selected Project:  "&amp;BasicData!$E$12</f>
        <v>Selected Project:  Bosnia Herzegovina: Mainstreaming Karst Peatlands Conservation Concerns into Key Economic Sectors - KARST</v>
      </c>
      <c r="C7" s="30"/>
      <c r="D7" s="30"/>
      <c r="E7" s="30"/>
      <c r="F7" s="30"/>
    </row>
    <row r="8" spans="2:6" hidden="1" x14ac:dyDescent="0.25">
      <c r="B8" s="30"/>
      <c r="C8" s="30"/>
      <c r="D8" s="30"/>
      <c r="E8" s="30"/>
      <c r="F8" s="30"/>
    </row>
    <row r="9" spans="2:6" hidden="1" x14ac:dyDescent="0.25">
      <c r="B9" s="30"/>
      <c r="C9" s="30"/>
      <c r="D9" s="30"/>
      <c r="E9" s="30"/>
      <c r="F9" s="30"/>
    </row>
    <row r="10" spans="2:6" s="32" customFormat="1" ht="20.25" x14ac:dyDescent="0.3">
      <c r="B10" s="287" t="s">
        <v>533</v>
      </c>
      <c r="C10" s="287"/>
      <c r="D10" s="287"/>
      <c r="E10" s="287"/>
      <c r="F10" s="287"/>
    </row>
    <row r="11" spans="2:6" s="32" customFormat="1" ht="16.5" x14ac:dyDescent="0.3">
      <c r="B11" s="31"/>
      <c r="C11" s="293" t="s">
        <v>1644</v>
      </c>
      <c r="D11" s="293"/>
      <c r="E11" s="293"/>
      <c r="F11" s="31"/>
    </row>
    <row r="12" spans="2:6" s="32" customFormat="1" ht="16.5" x14ac:dyDescent="0.3">
      <c r="B12" s="31"/>
      <c r="C12" s="31"/>
      <c r="D12" s="31"/>
      <c r="E12" s="31"/>
      <c r="F12" s="31"/>
    </row>
    <row r="13" spans="2:6" s="32" customFormat="1" ht="16.5" x14ac:dyDescent="0.3">
      <c r="B13" s="31"/>
      <c r="C13" s="74" t="s">
        <v>1333</v>
      </c>
      <c r="D13" s="74" t="s">
        <v>1334</v>
      </c>
      <c r="E13" s="74" t="s">
        <v>1335</v>
      </c>
      <c r="F13" s="31"/>
    </row>
    <row r="14" spans="2:6" s="32" customFormat="1" ht="36" customHeight="1" x14ac:dyDescent="0.3">
      <c r="B14" s="31"/>
      <c r="C14" s="17"/>
      <c r="D14" s="17"/>
      <c r="E14" s="27" t="s">
        <v>1427</v>
      </c>
      <c r="F14" s="31"/>
    </row>
    <row r="15" spans="2:6" s="32" customFormat="1" ht="36" customHeight="1" x14ac:dyDescent="0.3">
      <c r="B15" s="31"/>
      <c r="C15" s="17"/>
      <c r="D15" s="17"/>
      <c r="E15" s="27" t="s">
        <v>1427</v>
      </c>
      <c r="F15" s="31"/>
    </row>
    <row r="16" spans="2:6" s="32" customFormat="1" ht="36" customHeight="1" x14ac:dyDescent="0.3">
      <c r="B16" s="31"/>
      <c r="C16" s="17"/>
      <c r="D16" s="17"/>
      <c r="E16" s="27" t="s">
        <v>1427</v>
      </c>
      <c r="F16" s="31"/>
    </row>
    <row r="17" spans="2:6" s="32" customFormat="1" ht="36" customHeight="1" x14ac:dyDescent="0.3">
      <c r="B17" s="31"/>
      <c r="C17" s="17"/>
      <c r="D17" s="17"/>
      <c r="E17" s="27" t="s">
        <v>1427</v>
      </c>
      <c r="F17" s="31"/>
    </row>
    <row r="18" spans="2:6" s="32" customFormat="1" ht="36" customHeight="1" x14ac:dyDescent="0.3">
      <c r="B18" s="31"/>
      <c r="C18" s="17"/>
      <c r="D18" s="17"/>
      <c r="E18" s="27" t="s">
        <v>1427</v>
      </c>
      <c r="F18" s="31"/>
    </row>
    <row r="19" spans="2:6" s="32" customFormat="1" ht="36" customHeight="1" x14ac:dyDescent="0.3">
      <c r="B19" s="31"/>
      <c r="C19" s="17"/>
      <c r="D19" s="17"/>
      <c r="E19" s="27" t="s">
        <v>1427</v>
      </c>
      <c r="F19" s="31"/>
    </row>
    <row r="20" spans="2:6" s="32" customFormat="1" ht="16.5" x14ac:dyDescent="0.3">
      <c r="B20" s="31"/>
      <c r="C20" s="31"/>
      <c r="D20" s="31"/>
      <c r="E20" s="31"/>
      <c r="F20" s="31"/>
    </row>
    <row r="21" spans="2:6" s="32" customFormat="1" ht="16.5" x14ac:dyDescent="0.3">
      <c r="B21" s="31"/>
      <c r="C21" s="47"/>
      <c r="D21" s="47"/>
      <c r="E21" s="47"/>
      <c r="F21" s="31"/>
    </row>
    <row r="22" spans="2:6" x14ac:dyDescent="0.25">
      <c r="C22" s="68"/>
      <c r="D22" s="68"/>
      <c r="E22" s="68"/>
    </row>
  </sheetData>
  <sheetProtection password="CA59" sheet="1" objects="1" scenarios="1"/>
  <mergeCells count="2">
    <mergeCell ref="B10:F10"/>
    <mergeCell ref="C11:E11"/>
  </mergeCells>
  <phoneticPr fontId="3" type="noConversion"/>
  <dataValidations count="1">
    <dataValidation type="whole" allowBlank="1" showInputMessage="1" showErrorMessage="1" sqref="E14:E19">
      <formula1>0</formula1>
      <formula2>1000000</formula2>
    </dataValidation>
  </dataValidations>
  <printOptions horizontalCentered="1"/>
  <pageMargins left="0.35" right="0.21" top="0.59" bottom="0.76" header="0.51181102362204722" footer="0.51181102362204722"/>
  <pageSetup scale="85" orientation="landscape" verticalDpi="0" r:id="rId1"/>
  <headerFooter alignWithMargins="0">
    <oddFooter>&amp;RPage&amp;Pof&amp;N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_Outcome"/>
  <dimension ref="B1:N1000"/>
  <sheetViews>
    <sheetView showGridLines="0" zoomScaleNormal="100" workbookViewId="0">
      <selection activeCell="D24" sqref="D24"/>
    </sheetView>
  </sheetViews>
  <sheetFormatPr defaultRowHeight="15" x14ac:dyDescent="0.25"/>
  <cols>
    <col min="1" max="1" width="2.7109375" style="29" customWidth="1"/>
    <col min="2" max="2" width="9.140625" style="29"/>
    <col min="3" max="3" width="19.42578125" style="29" customWidth="1"/>
    <col min="4" max="4" width="111.28515625" style="29" customWidth="1"/>
    <col min="5" max="6" width="9.28515625" style="29" customWidth="1"/>
    <col min="7" max="7" width="9.28515625" style="69" customWidth="1"/>
    <col min="8" max="11" width="16.42578125" style="29" hidden="1" customWidth="1"/>
    <col min="12" max="13" width="9.140625" style="29" hidden="1" customWidth="1"/>
    <col min="14" max="14" width="0" style="29" hidden="1" customWidth="1"/>
    <col min="15" max="16384" width="9.140625" style="29"/>
  </cols>
  <sheetData>
    <row r="1" spans="2:14" x14ac:dyDescent="0.25">
      <c r="N1" s="70" t="s">
        <v>294</v>
      </c>
    </row>
    <row r="2" spans="2:14" x14ac:dyDescent="0.25">
      <c r="F2" s="30"/>
      <c r="N2" s="29">
        <f>DO!B2</f>
        <v>0</v>
      </c>
    </row>
    <row r="3" spans="2:14" x14ac:dyDescent="0.25">
      <c r="F3" s="30"/>
      <c r="N3" s="29">
        <f>DO!B3</f>
        <v>0</v>
      </c>
    </row>
    <row r="4" spans="2:14" x14ac:dyDescent="0.25">
      <c r="F4" s="30"/>
      <c r="N4" s="29">
        <f>DO!B4</f>
        <v>0</v>
      </c>
    </row>
    <row r="5" spans="2:14" x14ac:dyDescent="0.25">
      <c r="F5" s="30"/>
      <c r="N5" s="29">
        <f>DO!B5</f>
        <v>0</v>
      </c>
    </row>
    <row r="6" spans="2:14" x14ac:dyDescent="0.25">
      <c r="B6" s="30"/>
      <c r="C6" s="30"/>
      <c r="D6" s="30"/>
      <c r="E6" s="30"/>
      <c r="F6" s="30"/>
      <c r="N6" s="29">
        <f>DO!B6</f>
        <v>0</v>
      </c>
    </row>
    <row r="7" spans="2:14" ht="16.5" x14ac:dyDescent="0.3">
      <c r="B7" s="31" t="str">
        <f>"Selected Project:  "&amp;BasicData!$E$12</f>
        <v>Selected Project:  Bosnia Herzegovina: Mainstreaming Karst Peatlands Conservation Concerns into Key Economic Sectors - KARST</v>
      </c>
      <c r="C7" s="30"/>
      <c r="D7" s="30"/>
      <c r="E7" s="30"/>
      <c r="F7" s="30"/>
      <c r="N7" s="29" t="str">
        <f>DO!B7</f>
        <v>Selected Project:  Bosnia Herzegovina: Mainstreaming Karst Peatlands Conservation Concerns into Key Economic Sectors - KARST</v>
      </c>
    </row>
    <row r="8" spans="2:14" x14ac:dyDescent="0.25">
      <c r="B8" s="30"/>
      <c r="C8" s="30"/>
      <c r="D8" s="30"/>
      <c r="E8" s="30"/>
      <c r="F8" s="30"/>
      <c r="N8" s="29">
        <f>DO!B8</f>
        <v>0</v>
      </c>
    </row>
    <row r="9" spans="2:14" x14ac:dyDescent="0.25">
      <c r="B9" s="30"/>
      <c r="C9" s="30"/>
      <c r="D9" s="30"/>
      <c r="E9" s="30"/>
      <c r="F9" s="30"/>
      <c r="N9" s="29">
        <f>DO!B9</f>
        <v>0</v>
      </c>
    </row>
    <row r="10" spans="2:14" s="32" customFormat="1" ht="20.25" x14ac:dyDescent="0.3">
      <c r="B10" s="287" t="s">
        <v>1194</v>
      </c>
      <c r="C10" s="287"/>
      <c r="D10" s="287"/>
      <c r="E10" s="287"/>
      <c r="F10" s="287"/>
      <c r="G10" s="71"/>
      <c r="N10" s="29" t="str">
        <f>DO!B10</f>
        <v>Progress Towards Meeting Development Objective (DO)</v>
      </c>
    </row>
    <row r="11" spans="2:14" s="32" customFormat="1" ht="16.5" x14ac:dyDescent="0.3">
      <c r="B11" s="288" t="s">
        <v>1645</v>
      </c>
      <c r="C11" s="288"/>
      <c r="D11" s="288"/>
      <c r="E11" s="288"/>
      <c r="F11" s="288"/>
      <c r="G11" s="72"/>
      <c r="N11" s="29" t="str">
        <f>DO!B11</f>
        <v>Each indicator must be updated for this reporting period in the column “Level at 30 June 2010”. Numerical figures must be reported as cumulative from the project start. If there are no changes to report for a given indicator, then enter “N/A” or briefly explain the reason in that column.</v>
      </c>
    </row>
    <row r="12" spans="2:14" s="32" customFormat="1" ht="16.5" x14ac:dyDescent="0.3">
      <c r="B12" s="31"/>
      <c r="C12" s="31"/>
      <c r="D12" s="31"/>
      <c r="E12" s="31"/>
      <c r="F12" s="31"/>
      <c r="G12" s="73"/>
      <c r="N12" s="29">
        <f>DO!B12</f>
        <v>0</v>
      </c>
    </row>
    <row r="13" spans="2:14" s="32" customFormat="1" ht="16.5" x14ac:dyDescent="0.3">
      <c r="B13" s="31"/>
      <c r="C13" s="74" t="s">
        <v>1337</v>
      </c>
      <c r="D13" s="74" t="s">
        <v>1338</v>
      </c>
      <c r="E13" s="31"/>
      <c r="F13" s="31"/>
      <c r="G13" s="73"/>
      <c r="N13" s="29">
        <f>DO!B13</f>
        <v>0</v>
      </c>
    </row>
    <row r="14" spans="2:14" s="32" customFormat="1" ht="17.25" thickBot="1" x14ac:dyDescent="0.35">
      <c r="B14" s="31"/>
      <c r="C14" s="128" t="s">
        <v>1321</v>
      </c>
      <c r="D14" s="75" t="str">
        <f ca="1">J14</f>
        <v>Karst and peatland needs integrated in the BiH cantonal spatial planning policies and procedures</v>
      </c>
      <c r="E14" s="31"/>
      <c r="F14" s="31"/>
      <c r="G14" s="73"/>
      <c r="H14" s="32">
        <f>MATCH(C14,N:N,0)</f>
        <v>35</v>
      </c>
      <c r="I14" s="32" t="s">
        <v>991</v>
      </c>
      <c r="J14" s="32" t="str">
        <f ca="1">INDIRECT(I14&amp;H14)</f>
        <v>Karst and peatland needs integrated in the BiH cantonal spatial planning policies and procedures</v>
      </c>
      <c r="K14" s="32" t="str">
        <f ca="1">IF(J14=0,"",J14)</f>
        <v>Karst and peatland needs integrated in the BiH cantonal spatial planning policies and procedures</v>
      </c>
      <c r="N14" s="29" t="str">
        <f>DO!B14</f>
        <v>Objective</v>
      </c>
    </row>
    <row r="15" spans="2:14" s="32" customFormat="1" ht="66" x14ac:dyDescent="0.3">
      <c r="B15" s="31"/>
      <c r="C15" s="128"/>
      <c r="D15" s="23" t="s">
        <v>1554</v>
      </c>
      <c r="E15" s="31"/>
      <c r="F15" s="31"/>
      <c r="G15" s="73"/>
      <c r="N15" s="29">
        <f>DO!B15</f>
        <v>0</v>
      </c>
    </row>
    <row r="16" spans="2:14" s="32" customFormat="1" ht="33" x14ac:dyDescent="0.3">
      <c r="B16" s="31"/>
      <c r="C16" s="128"/>
      <c r="D16" s="24" t="s">
        <v>1555</v>
      </c>
      <c r="E16" s="31"/>
      <c r="F16" s="31"/>
      <c r="G16" s="73"/>
      <c r="N16" s="29">
        <f>DO!B16</f>
        <v>0</v>
      </c>
    </row>
    <row r="17" spans="2:14" s="32" customFormat="1" ht="49.5" x14ac:dyDescent="0.3">
      <c r="B17" s="31"/>
      <c r="C17" s="128"/>
      <c r="D17" s="25" t="s">
        <v>1556</v>
      </c>
      <c r="E17" s="31"/>
      <c r="F17" s="31"/>
      <c r="G17" s="73"/>
      <c r="N17" s="29">
        <f>DO!B17</f>
        <v>0</v>
      </c>
    </row>
    <row r="18" spans="2:14" s="32" customFormat="1" ht="49.5" x14ac:dyDescent="0.3">
      <c r="B18" s="31"/>
      <c r="C18" s="128"/>
      <c r="D18" s="25" t="s">
        <v>1557</v>
      </c>
      <c r="E18" s="31"/>
      <c r="F18" s="31"/>
      <c r="G18" s="73"/>
      <c r="N18" s="29">
        <f>DO!B18</f>
        <v>0</v>
      </c>
    </row>
    <row r="19" spans="2:14" s="32" customFormat="1" ht="17.25" thickBot="1" x14ac:dyDescent="0.35">
      <c r="B19" s="31"/>
      <c r="C19" s="128"/>
      <c r="D19" s="26"/>
      <c r="E19" s="31"/>
      <c r="F19" s="31"/>
      <c r="G19" s="73"/>
      <c r="N19" s="29">
        <f>DO!B19</f>
        <v>0</v>
      </c>
    </row>
    <row r="20" spans="2:14" s="32" customFormat="1" ht="17.25" thickBot="1" x14ac:dyDescent="0.35">
      <c r="B20" s="31"/>
      <c r="C20" s="128" t="s">
        <v>1322</v>
      </c>
      <c r="D20" s="75" t="str">
        <f ca="1">J20</f>
        <v>Water use and mining policies in BiH reflect karst and peatland biodiversity conservation requirements</v>
      </c>
      <c r="E20" s="31"/>
      <c r="F20" s="31"/>
      <c r="G20" s="73"/>
      <c r="H20" s="32">
        <f>MATCH(C20,N:N,0)</f>
        <v>45</v>
      </c>
      <c r="I20" s="32" t="s">
        <v>991</v>
      </c>
      <c r="J20" s="32" t="str">
        <f ca="1">INDIRECT(I20&amp;H20)</f>
        <v>Water use and mining policies in BiH reflect karst and peatland biodiversity conservation requirements</v>
      </c>
      <c r="K20" s="32" t="str">
        <f ca="1">IF(J20=0,"",J20)</f>
        <v>Water use and mining policies in BiH reflect karst and peatland biodiversity conservation requirements</v>
      </c>
      <c r="N20" s="29">
        <f>DO!B20</f>
        <v>0</v>
      </c>
    </row>
    <row r="21" spans="2:14" s="32" customFormat="1" ht="49.5" x14ac:dyDescent="0.3">
      <c r="B21" s="31"/>
      <c r="C21" s="124"/>
      <c r="D21" s="23" t="s">
        <v>961</v>
      </c>
      <c r="E21" s="31"/>
      <c r="F21" s="31"/>
      <c r="G21" s="73"/>
      <c r="N21" s="29">
        <f>DO!B21</f>
        <v>0</v>
      </c>
    </row>
    <row r="22" spans="2:14" s="32" customFormat="1" ht="49.5" x14ac:dyDescent="0.3">
      <c r="B22" s="31"/>
      <c r="C22" s="128"/>
      <c r="D22" s="24" t="s">
        <v>962</v>
      </c>
      <c r="E22" s="47"/>
      <c r="F22" s="31"/>
      <c r="G22" s="73"/>
      <c r="N22" s="29">
        <f>DO!B22</f>
        <v>0</v>
      </c>
    </row>
    <row r="23" spans="2:14" s="32" customFormat="1" ht="16.5" x14ac:dyDescent="0.3">
      <c r="B23" s="31"/>
      <c r="C23" s="128"/>
      <c r="D23" s="25"/>
      <c r="E23" s="47"/>
      <c r="F23" s="31"/>
      <c r="G23" s="73"/>
      <c r="N23" s="29">
        <f>DO!B23</f>
        <v>0</v>
      </c>
    </row>
    <row r="24" spans="2:14" s="32" customFormat="1" ht="16.5" x14ac:dyDescent="0.3">
      <c r="B24" s="31"/>
      <c r="C24" s="128"/>
      <c r="D24" s="25"/>
      <c r="E24" s="47"/>
      <c r="F24" s="31"/>
      <c r="G24" s="73"/>
      <c r="N24" s="29">
        <f>DO!B24</f>
        <v>0</v>
      </c>
    </row>
    <row r="25" spans="2:14" s="32" customFormat="1" ht="17.25" thickBot="1" x14ac:dyDescent="0.35">
      <c r="B25" s="31"/>
      <c r="C25" s="128"/>
      <c r="D25" s="26"/>
      <c r="E25" s="31"/>
      <c r="F25" s="31"/>
      <c r="G25" s="73"/>
      <c r="N25" s="29">
        <f>DO!B25</f>
        <v>0</v>
      </c>
    </row>
    <row r="26" spans="2:14" s="32" customFormat="1" ht="17.25" thickBot="1" x14ac:dyDescent="0.35">
      <c r="B26" s="31"/>
      <c r="C26" s="128" t="s">
        <v>1323</v>
      </c>
      <c r="D26" s="75">
        <f ca="1">J26</f>
        <v>0</v>
      </c>
      <c r="E26" s="31"/>
      <c r="F26" s="31"/>
      <c r="G26" s="73"/>
      <c r="H26" s="32">
        <f>MATCH(C26,N:N,0)</f>
        <v>55</v>
      </c>
      <c r="I26" s="32" t="s">
        <v>991</v>
      </c>
      <c r="J26" s="32">
        <f ca="1">INDIRECT(I26&amp;H26)</f>
        <v>0</v>
      </c>
      <c r="K26" s="32" t="str">
        <f ca="1">IF(J26=0,"",J26)</f>
        <v/>
      </c>
      <c r="N26" s="29">
        <f>DO!B26</f>
        <v>0</v>
      </c>
    </row>
    <row r="27" spans="2:14" s="32" customFormat="1" ht="16.5" x14ac:dyDescent="0.3">
      <c r="B27" s="31"/>
      <c r="C27" s="128"/>
      <c r="D27" s="23"/>
      <c r="E27" s="31"/>
      <c r="F27" s="31"/>
      <c r="G27" s="73"/>
      <c r="N27" s="29">
        <f>DO!B27</f>
        <v>0</v>
      </c>
    </row>
    <row r="28" spans="2:14" s="32" customFormat="1" ht="16.5" x14ac:dyDescent="0.3">
      <c r="B28" s="31"/>
      <c r="C28" s="128"/>
      <c r="D28" s="24"/>
      <c r="E28" s="31"/>
      <c r="F28" s="31"/>
      <c r="G28" s="73"/>
      <c r="N28" s="29">
        <f>DO!B28</f>
        <v>0</v>
      </c>
    </row>
    <row r="29" spans="2:14" s="32" customFormat="1" ht="16.5" x14ac:dyDescent="0.3">
      <c r="B29" s="31"/>
      <c r="C29" s="128"/>
      <c r="D29" s="25"/>
      <c r="E29" s="31"/>
      <c r="F29" s="31"/>
      <c r="G29" s="73"/>
      <c r="N29" s="29">
        <f>DO!B29</f>
        <v>0</v>
      </c>
    </row>
    <row r="30" spans="2:14" s="32" customFormat="1" ht="16.5" x14ac:dyDescent="0.3">
      <c r="B30" s="31"/>
      <c r="C30" s="128"/>
      <c r="D30" s="25"/>
      <c r="E30" s="31"/>
      <c r="F30" s="31"/>
      <c r="G30" s="73"/>
      <c r="N30" s="29">
        <f>DO!B30</f>
        <v>0</v>
      </c>
    </row>
    <row r="31" spans="2:14" s="32" customFormat="1" ht="17.25" thickBot="1" x14ac:dyDescent="0.35">
      <c r="B31" s="31"/>
      <c r="C31" s="128"/>
      <c r="D31" s="26"/>
      <c r="E31" s="31"/>
      <c r="F31" s="31"/>
      <c r="G31" s="73"/>
      <c r="N31" s="29">
        <f>DO!B31</f>
        <v>0</v>
      </c>
    </row>
    <row r="32" spans="2:14" s="32" customFormat="1" ht="17.25" thickBot="1" x14ac:dyDescent="0.35">
      <c r="B32" s="31"/>
      <c r="C32" s="128" t="s">
        <v>1324</v>
      </c>
      <c r="D32" s="75">
        <f ca="1">J32</f>
        <v>0</v>
      </c>
      <c r="E32" s="31"/>
      <c r="F32" s="31"/>
      <c r="G32" s="73"/>
      <c r="H32" s="32">
        <f>MATCH(C32,N:N,0)</f>
        <v>65</v>
      </c>
      <c r="I32" s="32" t="s">
        <v>991</v>
      </c>
      <c r="J32" s="32">
        <f ca="1">INDIRECT(I32&amp;H32)</f>
        <v>0</v>
      </c>
      <c r="K32" s="32" t="str">
        <f ca="1">IF(J32=0,"",J32)</f>
        <v/>
      </c>
      <c r="N32" s="29">
        <f>DO!B32</f>
        <v>0</v>
      </c>
    </row>
    <row r="33" spans="2:14" s="32" customFormat="1" ht="16.5" x14ac:dyDescent="0.3">
      <c r="B33" s="31"/>
      <c r="C33" s="128"/>
      <c r="D33" s="23"/>
      <c r="E33" s="31"/>
      <c r="F33" s="31"/>
      <c r="G33" s="73"/>
      <c r="N33" s="29">
        <f>DO!B33</f>
        <v>0</v>
      </c>
    </row>
    <row r="34" spans="2:14" s="32" customFormat="1" ht="16.5" x14ac:dyDescent="0.3">
      <c r="B34" s="31"/>
      <c r="C34" s="128"/>
      <c r="D34" s="24"/>
      <c r="E34" s="31"/>
      <c r="F34" s="31"/>
      <c r="G34" s="73"/>
      <c r="N34" s="29">
        <f>DO!B34</f>
        <v>0</v>
      </c>
    </row>
    <row r="35" spans="2:14" s="32" customFormat="1" ht="16.5" x14ac:dyDescent="0.3">
      <c r="B35" s="31"/>
      <c r="C35" s="128"/>
      <c r="D35" s="25"/>
      <c r="E35" s="31"/>
      <c r="F35" s="31"/>
      <c r="G35" s="73"/>
      <c r="N35" s="29" t="str">
        <f>DO!B35</f>
        <v>Outcome 1</v>
      </c>
    </row>
    <row r="36" spans="2:14" s="32" customFormat="1" ht="16.5" x14ac:dyDescent="0.3">
      <c r="B36" s="31"/>
      <c r="C36" s="128"/>
      <c r="D36" s="25"/>
      <c r="E36" s="31"/>
      <c r="F36" s="31"/>
      <c r="G36" s="73"/>
      <c r="N36" s="29">
        <f>DO!B36</f>
        <v>0</v>
      </c>
    </row>
    <row r="37" spans="2:14" s="32" customFormat="1" ht="17.25" thickBot="1" x14ac:dyDescent="0.35">
      <c r="B37" s="31"/>
      <c r="C37" s="128"/>
      <c r="D37" s="26"/>
      <c r="E37" s="31"/>
      <c r="F37" s="31"/>
      <c r="G37" s="73"/>
      <c r="N37" s="29">
        <f>DO!B37</f>
        <v>0</v>
      </c>
    </row>
    <row r="38" spans="2:14" s="32" customFormat="1" ht="17.25" thickBot="1" x14ac:dyDescent="0.35">
      <c r="B38" s="31"/>
      <c r="C38" s="128" t="s">
        <v>1325</v>
      </c>
      <c r="D38" s="75">
        <f ca="1">J38</f>
        <v>0</v>
      </c>
      <c r="E38" s="31"/>
      <c r="F38" s="31"/>
      <c r="G38" s="73"/>
      <c r="H38" s="32">
        <f>MATCH(C38,N:N,0)</f>
        <v>75</v>
      </c>
      <c r="I38" s="32" t="s">
        <v>991</v>
      </c>
      <c r="J38" s="32">
        <f ca="1">INDIRECT(I38&amp;H38)</f>
        <v>0</v>
      </c>
      <c r="K38" s="32" t="str">
        <f ca="1">IF(J38=0,"",J38)</f>
        <v/>
      </c>
      <c r="N38" s="29">
        <f>DO!B38</f>
        <v>0</v>
      </c>
    </row>
    <row r="39" spans="2:14" s="32" customFormat="1" ht="16.5" x14ac:dyDescent="0.3">
      <c r="B39" s="31"/>
      <c r="C39" s="128"/>
      <c r="D39" s="23"/>
      <c r="E39" s="31"/>
      <c r="F39" s="31"/>
      <c r="G39" s="73"/>
      <c r="N39" s="29">
        <f>DO!B39</f>
        <v>0</v>
      </c>
    </row>
    <row r="40" spans="2:14" s="32" customFormat="1" ht="16.5" x14ac:dyDescent="0.3">
      <c r="B40" s="31"/>
      <c r="C40" s="128"/>
      <c r="D40" s="24"/>
      <c r="E40" s="31"/>
      <c r="F40" s="31"/>
      <c r="G40" s="73"/>
      <c r="N40" s="29">
        <f>DO!B40</f>
        <v>0</v>
      </c>
    </row>
    <row r="41" spans="2:14" s="32" customFormat="1" ht="16.5" x14ac:dyDescent="0.3">
      <c r="B41" s="31"/>
      <c r="C41" s="128"/>
      <c r="D41" s="25"/>
      <c r="E41" s="31"/>
      <c r="F41" s="31"/>
      <c r="G41" s="73"/>
      <c r="N41" s="29">
        <f>DO!B41</f>
        <v>0</v>
      </c>
    </row>
    <row r="42" spans="2:14" s="32" customFormat="1" ht="16.5" x14ac:dyDescent="0.3">
      <c r="B42" s="31"/>
      <c r="C42" s="128"/>
      <c r="D42" s="25"/>
      <c r="E42" s="31"/>
      <c r="F42" s="31"/>
      <c r="G42" s="73"/>
      <c r="N42" s="29">
        <f>DO!B42</f>
        <v>0</v>
      </c>
    </row>
    <row r="43" spans="2:14" s="32" customFormat="1" ht="17.25" thickBot="1" x14ac:dyDescent="0.35">
      <c r="B43" s="31"/>
      <c r="C43" s="128"/>
      <c r="D43" s="26"/>
      <c r="E43" s="31"/>
      <c r="F43" s="31"/>
      <c r="G43" s="73"/>
      <c r="N43" s="29">
        <f>DO!B43</f>
        <v>0</v>
      </c>
    </row>
    <row r="44" spans="2:14" s="32" customFormat="1" ht="17.25" thickBot="1" x14ac:dyDescent="0.35">
      <c r="B44" s="31"/>
      <c r="C44" s="128" t="s">
        <v>1411</v>
      </c>
      <c r="D44" s="75">
        <f ca="1">J44</f>
        <v>0</v>
      </c>
      <c r="E44" s="31"/>
      <c r="F44" s="31"/>
      <c r="G44" s="73"/>
      <c r="H44" s="32">
        <f>MATCH(C44,N:N,0)</f>
        <v>85</v>
      </c>
      <c r="I44" s="32" t="s">
        <v>991</v>
      </c>
      <c r="J44" s="32">
        <f ca="1">INDIRECT(I44&amp;H44)</f>
        <v>0</v>
      </c>
      <c r="K44" s="32" t="str">
        <f ca="1">IF(J44=0,"",J44)</f>
        <v/>
      </c>
      <c r="N44" s="29">
        <f>DO!B44</f>
        <v>0</v>
      </c>
    </row>
    <row r="45" spans="2:14" s="32" customFormat="1" ht="16.5" x14ac:dyDescent="0.3">
      <c r="B45" s="31"/>
      <c r="C45" s="124"/>
      <c r="D45" s="23"/>
      <c r="E45" s="31"/>
      <c r="F45" s="31"/>
      <c r="G45" s="73"/>
      <c r="N45" s="29" t="str">
        <f>DO!B45</f>
        <v>Outcome 2</v>
      </c>
    </row>
    <row r="46" spans="2:14" s="32" customFormat="1" ht="16.5" x14ac:dyDescent="0.3">
      <c r="B46" s="31"/>
      <c r="C46" s="128"/>
      <c r="D46" s="24"/>
      <c r="E46" s="31"/>
      <c r="F46" s="31"/>
      <c r="G46" s="73"/>
      <c r="N46" s="29">
        <f>DO!B46</f>
        <v>0</v>
      </c>
    </row>
    <row r="47" spans="2:14" s="32" customFormat="1" ht="16.5" x14ac:dyDescent="0.3">
      <c r="B47" s="31"/>
      <c r="C47" s="128"/>
      <c r="D47" s="25"/>
      <c r="E47" s="31"/>
      <c r="F47" s="31"/>
      <c r="G47" s="73"/>
      <c r="N47" s="29">
        <f>DO!B47</f>
        <v>0</v>
      </c>
    </row>
    <row r="48" spans="2:14" s="32" customFormat="1" ht="16.5" x14ac:dyDescent="0.3">
      <c r="B48" s="31"/>
      <c r="C48" s="128"/>
      <c r="D48" s="25"/>
      <c r="E48" s="31"/>
      <c r="F48" s="31"/>
      <c r="G48" s="73"/>
      <c r="N48" s="29">
        <f>DO!B48</f>
        <v>0</v>
      </c>
    </row>
    <row r="49" spans="2:14" s="32" customFormat="1" ht="17.25" thickBot="1" x14ac:dyDescent="0.35">
      <c r="B49" s="31"/>
      <c r="C49" s="128"/>
      <c r="D49" s="26"/>
      <c r="E49" s="31"/>
      <c r="F49" s="31"/>
      <c r="G49" s="73"/>
      <c r="N49" s="29">
        <f>DO!B49</f>
        <v>0</v>
      </c>
    </row>
    <row r="50" spans="2:14" s="32" customFormat="1" ht="17.25" thickBot="1" x14ac:dyDescent="0.35">
      <c r="B50" s="31"/>
      <c r="C50" s="128" t="s">
        <v>1421</v>
      </c>
      <c r="D50" s="75">
        <f ca="1">J50</f>
        <v>0</v>
      </c>
      <c r="E50" s="31"/>
      <c r="F50" s="31"/>
      <c r="G50" s="73"/>
      <c r="H50" s="32">
        <f>MATCH(C50,N:N,0)</f>
        <v>95</v>
      </c>
      <c r="I50" s="32" t="s">
        <v>991</v>
      </c>
      <c r="J50" s="32">
        <f ca="1">INDIRECT(I50&amp;H50)</f>
        <v>0</v>
      </c>
      <c r="K50" s="32" t="str">
        <f ca="1">IF(J50=0,"",J50)</f>
        <v/>
      </c>
      <c r="N50" s="29">
        <f>DO!B50</f>
        <v>0</v>
      </c>
    </row>
    <row r="51" spans="2:14" s="32" customFormat="1" ht="16.5" x14ac:dyDescent="0.3">
      <c r="B51" s="31"/>
      <c r="C51" s="124"/>
      <c r="D51" s="23"/>
      <c r="E51" s="31"/>
      <c r="F51" s="31"/>
      <c r="G51" s="73"/>
      <c r="N51" s="29">
        <f>DO!B51</f>
        <v>0</v>
      </c>
    </row>
    <row r="52" spans="2:14" s="32" customFormat="1" ht="16.5" x14ac:dyDescent="0.3">
      <c r="B52" s="31"/>
      <c r="C52" s="128"/>
      <c r="D52" s="24"/>
      <c r="E52" s="31"/>
      <c r="F52" s="31"/>
      <c r="G52" s="73"/>
      <c r="N52" s="29">
        <f>DO!B52</f>
        <v>0</v>
      </c>
    </row>
    <row r="53" spans="2:14" s="32" customFormat="1" ht="16.5" x14ac:dyDescent="0.3">
      <c r="B53" s="31"/>
      <c r="C53" s="128"/>
      <c r="D53" s="25"/>
      <c r="E53" s="31"/>
      <c r="F53" s="31"/>
      <c r="G53" s="73"/>
      <c r="N53" s="29">
        <f>DO!B53</f>
        <v>0</v>
      </c>
    </row>
    <row r="54" spans="2:14" s="32" customFormat="1" ht="16.5" x14ac:dyDescent="0.3">
      <c r="B54" s="31"/>
      <c r="C54" s="128"/>
      <c r="D54" s="25"/>
      <c r="E54" s="31"/>
      <c r="F54" s="31"/>
      <c r="G54" s="73"/>
      <c r="N54" s="29">
        <f>DO!B54</f>
        <v>0</v>
      </c>
    </row>
    <row r="55" spans="2:14" s="32" customFormat="1" ht="17.25" thickBot="1" x14ac:dyDescent="0.35">
      <c r="B55" s="31"/>
      <c r="C55" s="128"/>
      <c r="D55" s="26"/>
      <c r="E55" s="31"/>
      <c r="F55" s="31"/>
      <c r="G55" s="73"/>
      <c r="N55" s="29" t="str">
        <f>DO!B55</f>
        <v>Outcome 3</v>
      </c>
    </row>
    <row r="56" spans="2:14" s="32" customFormat="1" ht="17.25" thickBot="1" x14ac:dyDescent="0.35">
      <c r="B56" s="31"/>
      <c r="C56" s="128" t="s">
        <v>1422</v>
      </c>
      <c r="D56" s="75">
        <f ca="1">J56</f>
        <v>0</v>
      </c>
      <c r="E56" s="31"/>
      <c r="F56" s="31"/>
      <c r="G56" s="73"/>
      <c r="H56" s="32">
        <f>MATCH(C56,N:N,0)</f>
        <v>105</v>
      </c>
      <c r="I56" s="32" t="s">
        <v>991</v>
      </c>
      <c r="J56" s="32">
        <f ca="1">INDIRECT(I56&amp;H56)</f>
        <v>0</v>
      </c>
      <c r="K56" s="32" t="str">
        <f ca="1">IF(J56=0,"",J56)</f>
        <v/>
      </c>
      <c r="N56" s="29">
        <f>DO!B56</f>
        <v>0</v>
      </c>
    </row>
    <row r="57" spans="2:14" s="32" customFormat="1" ht="16.5" x14ac:dyDescent="0.3">
      <c r="B57" s="31"/>
      <c r="C57" s="124"/>
      <c r="D57" s="23"/>
      <c r="E57" s="31"/>
      <c r="F57" s="31"/>
      <c r="G57" s="73"/>
      <c r="N57" s="29">
        <f>DO!B57</f>
        <v>0</v>
      </c>
    </row>
    <row r="58" spans="2:14" s="32" customFormat="1" ht="16.5" x14ac:dyDescent="0.3">
      <c r="B58" s="31"/>
      <c r="C58" s="128"/>
      <c r="D58" s="24"/>
      <c r="E58" s="31"/>
      <c r="F58" s="31"/>
      <c r="G58" s="73"/>
      <c r="N58" s="29">
        <f>DO!B58</f>
        <v>0</v>
      </c>
    </row>
    <row r="59" spans="2:14" s="32" customFormat="1" ht="16.5" x14ac:dyDescent="0.3">
      <c r="B59" s="31"/>
      <c r="C59" s="128"/>
      <c r="D59" s="25"/>
      <c r="E59" s="31"/>
      <c r="F59" s="31"/>
      <c r="G59" s="73"/>
      <c r="N59" s="29">
        <f>DO!B59</f>
        <v>0</v>
      </c>
    </row>
    <row r="60" spans="2:14" s="32" customFormat="1" ht="16.5" x14ac:dyDescent="0.3">
      <c r="B60" s="31"/>
      <c r="C60" s="128"/>
      <c r="D60" s="25"/>
      <c r="E60" s="31"/>
      <c r="F60" s="31"/>
      <c r="G60" s="73"/>
      <c r="N60" s="29">
        <f>DO!B60</f>
        <v>0</v>
      </c>
    </row>
    <row r="61" spans="2:14" s="32" customFormat="1" ht="17.25" thickBot="1" x14ac:dyDescent="0.35">
      <c r="B61" s="31"/>
      <c r="C61" s="128"/>
      <c r="D61" s="26"/>
      <c r="E61" s="31"/>
      <c r="F61" s="31"/>
      <c r="G61" s="73"/>
      <c r="N61" s="29">
        <f>DO!B61</f>
        <v>0</v>
      </c>
    </row>
    <row r="62" spans="2:14" s="32" customFormat="1" ht="17.25" thickBot="1" x14ac:dyDescent="0.35">
      <c r="B62" s="31"/>
      <c r="C62" s="128" t="s">
        <v>1423</v>
      </c>
      <c r="D62" s="75" t="str">
        <f ca="1">J62</f>
        <v/>
      </c>
      <c r="E62" s="31"/>
      <c r="F62" s="31"/>
      <c r="G62" s="73"/>
      <c r="H62" s="32">
        <f>MATCH(C62,N:N,0)</f>
        <v>115</v>
      </c>
      <c r="I62" s="32" t="s">
        <v>991</v>
      </c>
      <c r="J62" s="32" t="str">
        <f ca="1">INDIRECT(I62&amp;H62)</f>
        <v/>
      </c>
      <c r="K62" s="32" t="str">
        <f ca="1">IF(J62=0,"",J62)</f>
        <v/>
      </c>
      <c r="N62" s="29">
        <f>DO!B62</f>
        <v>0</v>
      </c>
    </row>
    <row r="63" spans="2:14" s="32" customFormat="1" ht="16.5" x14ac:dyDescent="0.3">
      <c r="B63" s="31"/>
      <c r="C63" s="124"/>
      <c r="D63" s="23"/>
      <c r="E63" s="31"/>
      <c r="F63" s="31"/>
      <c r="G63" s="73"/>
      <c r="N63" s="29">
        <f>DO!B63</f>
        <v>0</v>
      </c>
    </row>
    <row r="64" spans="2:14" s="32" customFormat="1" ht="16.5" x14ac:dyDescent="0.3">
      <c r="B64" s="31"/>
      <c r="C64" s="128"/>
      <c r="D64" s="24"/>
      <c r="E64" s="31"/>
      <c r="F64" s="31"/>
      <c r="G64" s="73"/>
      <c r="N64" s="29">
        <f>DO!B64</f>
        <v>0</v>
      </c>
    </row>
    <row r="65" spans="2:14" s="32" customFormat="1" ht="16.5" x14ac:dyDescent="0.3">
      <c r="B65" s="31"/>
      <c r="C65" s="128"/>
      <c r="D65" s="25"/>
      <c r="E65" s="31"/>
      <c r="F65" s="31"/>
      <c r="G65" s="73"/>
      <c r="N65" s="29" t="str">
        <f>DO!B65</f>
        <v>Outcome 4</v>
      </c>
    </row>
    <row r="66" spans="2:14" s="32" customFormat="1" ht="16.5" x14ac:dyDescent="0.3">
      <c r="B66" s="31"/>
      <c r="C66" s="128"/>
      <c r="D66" s="25"/>
      <c r="E66" s="31"/>
      <c r="F66" s="31"/>
      <c r="G66" s="73"/>
      <c r="N66" s="29">
        <f>DO!B66</f>
        <v>0</v>
      </c>
    </row>
    <row r="67" spans="2:14" s="32" customFormat="1" ht="17.25" thickBot="1" x14ac:dyDescent="0.35">
      <c r="B67" s="31"/>
      <c r="C67" s="128"/>
      <c r="D67" s="26"/>
      <c r="E67" s="31"/>
      <c r="F67" s="31"/>
      <c r="G67" s="73"/>
      <c r="N67" s="29">
        <f>DO!B67</f>
        <v>0</v>
      </c>
    </row>
    <row r="68" spans="2:14" s="32" customFormat="1" ht="17.25" thickBot="1" x14ac:dyDescent="0.35">
      <c r="B68" s="31"/>
      <c r="C68" s="128" t="s">
        <v>1424</v>
      </c>
      <c r="D68" s="75" t="str">
        <f ca="1">J68</f>
        <v/>
      </c>
      <c r="E68" s="31"/>
      <c r="F68" s="31"/>
      <c r="G68" s="73"/>
      <c r="H68" s="32">
        <f>MATCH(C68,N:N,0)</f>
        <v>125</v>
      </c>
      <c r="I68" s="32" t="s">
        <v>991</v>
      </c>
      <c r="J68" s="32" t="str">
        <f ca="1">INDIRECT(I68&amp;H68)</f>
        <v/>
      </c>
      <c r="K68" s="32" t="str">
        <f ca="1">IF(J68=0,"",J68)</f>
        <v/>
      </c>
      <c r="N68" s="29">
        <f>DO!B68</f>
        <v>0</v>
      </c>
    </row>
    <row r="69" spans="2:14" s="32" customFormat="1" ht="16.5" x14ac:dyDescent="0.3">
      <c r="B69" s="31"/>
      <c r="C69" s="124"/>
      <c r="D69" s="23"/>
      <c r="E69" s="31"/>
      <c r="F69" s="31"/>
      <c r="G69" s="73"/>
      <c r="N69" s="29">
        <f>DO!B69</f>
        <v>0</v>
      </c>
    </row>
    <row r="70" spans="2:14" s="32" customFormat="1" ht="16.5" x14ac:dyDescent="0.3">
      <c r="B70" s="31"/>
      <c r="C70" s="128"/>
      <c r="D70" s="24"/>
      <c r="E70" s="31"/>
      <c r="F70" s="31"/>
      <c r="G70" s="73"/>
      <c r="N70" s="29">
        <f>DO!B70</f>
        <v>0</v>
      </c>
    </row>
    <row r="71" spans="2:14" s="32" customFormat="1" ht="16.5" x14ac:dyDescent="0.3">
      <c r="B71" s="31"/>
      <c r="C71" s="128"/>
      <c r="D71" s="25"/>
      <c r="E71" s="31"/>
      <c r="F71" s="31"/>
      <c r="G71" s="73"/>
      <c r="N71" s="29">
        <f>DO!B71</f>
        <v>0</v>
      </c>
    </row>
    <row r="72" spans="2:14" s="32" customFormat="1" ht="16.5" x14ac:dyDescent="0.3">
      <c r="B72" s="31"/>
      <c r="C72" s="128"/>
      <c r="D72" s="25"/>
      <c r="E72" s="31"/>
      <c r="F72" s="31"/>
      <c r="G72" s="73"/>
      <c r="N72" s="29">
        <f>DO!B72</f>
        <v>0</v>
      </c>
    </row>
    <row r="73" spans="2:14" s="32" customFormat="1" ht="17.25" thickBot="1" x14ac:dyDescent="0.35">
      <c r="B73" s="31"/>
      <c r="C73" s="128"/>
      <c r="D73" s="26"/>
      <c r="E73" s="31"/>
      <c r="F73" s="31"/>
      <c r="G73" s="73"/>
      <c r="N73" s="29">
        <f>DO!B73</f>
        <v>0</v>
      </c>
    </row>
    <row r="74" spans="2:14" s="32" customFormat="1" ht="17.25" thickBot="1" x14ac:dyDescent="0.35">
      <c r="B74" s="31"/>
      <c r="C74" s="128" t="s">
        <v>992</v>
      </c>
      <c r="D74" s="75" t="str">
        <f ca="1">J74</f>
        <v/>
      </c>
      <c r="E74" s="31"/>
      <c r="F74" s="31"/>
      <c r="G74" s="73"/>
      <c r="H74" s="32">
        <f>MATCH(C74,N:N,0)</f>
        <v>135</v>
      </c>
      <c r="I74" s="32" t="s">
        <v>991</v>
      </c>
      <c r="J74" s="32" t="str">
        <f ca="1">INDIRECT(I74&amp;H74)</f>
        <v/>
      </c>
      <c r="K74" s="32" t="str">
        <f ca="1">IF(J74=0,"",J74)</f>
        <v/>
      </c>
      <c r="N74" s="29">
        <f>DO!B74</f>
        <v>0</v>
      </c>
    </row>
    <row r="75" spans="2:14" s="32" customFormat="1" ht="16.5" x14ac:dyDescent="0.3">
      <c r="B75" s="31"/>
      <c r="C75" s="128"/>
      <c r="D75" s="23"/>
      <c r="E75" s="31"/>
      <c r="F75" s="31"/>
      <c r="G75" s="73"/>
      <c r="N75" s="29" t="str">
        <f>DO!B75</f>
        <v>Outcome 5</v>
      </c>
    </row>
    <row r="76" spans="2:14" s="32" customFormat="1" ht="16.5" x14ac:dyDescent="0.3">
      <c r="B76" s="31"/>
      <c r="C76" s="128"/>
      <c r="D76" s="24"/>
      <c r="E76" s="31"/>
      <c r="F76" s="31"/>
      <c r="G76" s="73"/>
      <c r="N76" s="29">
        <f>DO!B76</f>
        <v>0</v>
      </c>
    </row>
    <row r="77" spans="2:14" s="32" customFormat="1" ht="16.5" x14ac:dyDescent="0.3">
      <c r="B77" s="31"/>
      <c r="C77" s="128"/>
      <c r="D77" s="25"/>
      <c r="E77" s="31"/>
      <c r="F77" s="31"/>
      <c r="G77" s="73"/>
      <c r="N77" s="29">
        <f>DO!B77</f>
        <v>0</v>
      </c>
    </row>
    <row r="78" spans="2:14" s="32" customFormat="1" ht="16.5" x14ac:dyDescent="0.3">
      <c r="B78" s="31"/>
      <c r="C78" s="128"/>
      <c r="D78" s="25"/>
      <c r="E78" s="31"/>
      <c r="F78" s="31"/>
      <c r="G78" s="73"/>
      <c r="N78" s="29">
        <f>DO!B78</f>
        <v>0</v>
      </c>
    </row>
    <row r="79" spans="2:14" s="32" customFormat="1" ht="17.25" thickBot="1" x14ac:dyDescent="0.35">
      <c r="B79" s="31"/>
      <c r="C79" s="128"/>
      <c r="D79" s="26"/>
      <c r="E79" s="31"/>
      <c r="F79" s="31"/>
      <c r="G79" s="73"/>
      <c r="N79" s="29">
        <f>DO!B79</f>
        <v>0</v>
      </c>
    </row>
    <row r="80" spans="2:14" s="32" customFormat="1" ht="17.25" thickBot="1" x14ac:dyDescent="0.35">
      <c r="B80" s="31"/>
      <c r="C80" s="128" t="s">
        <v>993</v>
      </c>
      <c r="D80" s="75" t="str">
        <f ca="1">J80</f>
        <v/>
      </c>
      <c r="E80" s="31"/>
      <c r="F80" s="31"/>
      <c r="G80" s="73"/>
      <c r="H80" s="32">
        <f>MATCH(C80,N:N,0)</f>
        <v>145</v>
      </c>
      <c r="I80" s="32" t="s">
        <v>991</v>
      </c>
      <c r="J80" s="32" t="str">
        <f ca="1">INDIRECT(I80&amp;H80)</f>
        <v/>
      </c>
      <c r="K80" s="32" t="str">
        <f ca="1">IF(J80=0,"",J80)</f>
        <v/>
      </c>
      <c r="N80" s="29">
        <f>DO!B80</f>
        <v>0</v>
      </c>
    </row>
    <row r="81" spans="2:14" s="32" customFormat="1" ht="16.5" x14ac:dyDescent="0.3">
      <c r="B81" s="31"/>
      <c r="C81" s="124"/>
      <c r="D81" s="23"/>
      <c r="E81" s="31"/>
      <c r="F81" s="31"/>
      <c r="G81" s="73"/>
      <c r="N81" s="29">
        <f>DO!B81</f>
        <v>0</v>
      </c>
    </row>
    <row r="82" spans="2:14" s="32" customFormat="1" ht="16.5" x14ac:dyDescent="0.3">
      <c r="B82" s="31"/>
      <c r="C82" s="128"/>
      <c r="D82" s="24"/>
      <c r="E82" s="47"/>
      <c r="F82" s="31"/>
      <c r="G82" s="73"/>
      <c r="N82" s="29">
        <f>DO!B82</f>
        <v>0</v>
      </c>
    </row>
    <row r="83" spans="2:14" s="32" customFormat="1" ht="16.5" x14ac:dyDescent="0.3">
      <c r="B83" s="31"/>
      <c r="C83" s="128"/>
      <c r="D83" s="25"/>
      <c r="E83" s="47"/>
      <c r="F83" s="31"/>
      <c r="G83" s="73"/>
      <c r="N83" s="29">
        <f>DO!B83</f>
        <v>0</v>
      </c>
    </row>
    <row r="84" spans="2:14" s="32" customFormat="1" ht="16.5" x14ac:dyDescent="0.3">
      <c r="B84" s="31"/>
      <c r="C84" s="128"/>
      <c r="D84" s="25"/>
      <c r="E84" s="47"/>
      <c r="F84" s="31"/>
      <c r="G84" s="73"/>
      <c r="N84" s="29">
        <f>DO!B84</f>
        <v>0</v>
      </c>
    </row>
    <row r="85" spans="2:14" s="32" customFormat="1" ht="17.25" thickBot="1" x14ac:dyDescent="0.35">
      <c r="B85" s="31"/>
      <c r="C85" s="128"/>
      <c r="D85" s="26"/>
      <c r="E85" s="31"/>
      <c r="F85" s="31"/>
      <c r="G85" s="73"/>
      <c r="N85" s="29" t="str">
        <f>DO!B85</f>
        <v>Outcome 6</v>
      </c>
    </row>
    <row r="86" spans="2:14" s="32" customFormat="1" ht="17.25" thickBot="1" x14ac:dyDescent="0.35">
      <c r="B86" s="31"/>
      <c r="C86" s="128" t="s">
        <v>994</v>
      </c>
      <c r="D86" s="75" t="str">
        <f ca="1">J86</f>
        <v/>
      </c>
      <c r="E86" s="31"/>
      <c r="F86" s="31"/>
      <c r="G86" s="73"/>
      <c r="H86" s="32">
        <f>MATCH(C86,N:N,0)</f>
        <v>155</v>
      </c>
      <c r="I86" s="32" t="s">
        <v>991</v>
      </c>
      <c r="J86" s="32" t="str">
        <f ca="1">INDIRECT(I86&amp;H86)</f>
        <v/>
      </c>
      <c r="K86" s="32" t="str">
        <f ca="1">IF(J86=0,"",J86)</f>
        <v/>
      </c>
      <c r="N86" s="29">
        <f>DO!B86</f>
        <v>0</v>
      </c>
    </row>
    <row r="87" spans="2:14" s="32" customFormat="1" ht="16.5" x14ac:dyDescent="0.3">
      <c r="B87" s="31"/>
      <c r="C87" s="128"/>
      <c r="D87" s="23"/>
      <c r="E87" s="31"/>
      <c r="F87" s="31"/>
      <c r="G87" s="73"/>
      <c r="N87" s="29">
        <f>DO!B87</f>
        <v>0</v>
      </c>
    </row>
    <row r="88" spans="2:14" s="32" customFormat="1" ht="16.5" x14ac:dyDescent="0.3">
      <c r="B88" s="31"/>
      <c r="C88" s="128"/>
      <c r="D88" s="24"/>
      <c r="E88" s="31"/>
      <c r="F88" s="31"/>
      <c r="G88" s="73"/>
      <c r="N88" s="29">
        <f>DO!B88</f>
        <v>0</v>
      </c>
    </row>
    <row r="89" spans="2:14" s="32" customFormat="1" ht="16.5" x14ac:dyDescent="0.3">
      <c r="B89" s="31"/>
      <c r="C89" s="128"/>
      <c r="D89" s="25"/>
      <c r="E89" s="31"/>
      <c r="F89" s="31"/>
      <c r="G89" s="73"/>
      <c r="N89" s="29">
        <f>DO!B89</f>
        <v>0</v>
      </c>
    </row>
    <row r="90" spans="2:14" s="32" customFormat="1" ht="16.5" x14ac:dyDescent="0.3">
      <c r="B90" s="31"/>
      <c r="C90" s="128"/>
      <c r="D90" s="25"/>
      <c r="E90" s="31"/>
      <c r="F90" s="31"/>
      <c r="G90" s="73"/>
      <c r="N90" s="29">
        <f>DO!B90</f>
        <v>0</v>
      </c>
    </row>
    <row r="91" spans="2:14" s="32" customFormat="1" ht="17.25" thickBot="1" x14ac:dyDescent="0.35">
      <c r="B91" s="31"/>
      <c r="C91" s="128"/>
      <c r="D91" s="26"/>
      <c r="E91" s="31"/>
      <c r="F91" s="31"/>
      <c r="G91" s="73"/>
      <c r="N91" s="29">
        <f>DO!B91</f>
        <v>0</v>
      </c>
    </row>
    <row r="92" spans="2:14" s="32" customFormat="1" ht="17.25" thickBot="1" x14ac:dyDescent="0.35">
      <c r="B92" s="31"/>
      <c r="C92" s="128" t="s">
        <v>995</v>
      </c>
      <c r="D92" s="75" t="str">
        <f ca="1">J92</f>
        <v/>
      </c>
      <c r="E92" s="31"/>
      <c r="F92" s="31"/>
      <c r="G92" s="73"/>
      <c r="H92" s="32">
        <f>MATCH(C92,N:N,0)</f>
        <v>165</v>
      </c>
      <c r="I92" s="32" t="s">
        <v>991</v>
      </c>
      <c r="J92" s="32" t="str">
        <f ca="1">INDIRECT(I92&amp;H92)</f>
        <v/>
      </c>
      <c r="K92" s="32" t="str">
        <f ca="1">IF(J92=0,"",J92)</f>
        <v/>
      </c>
      <c r="N92" s="29">
        <f>DO!B92</f>
        <v>0</v>
      </c>
    </row>
    <row r="93" spans="2:14" s="32" customFormat="1" ht="16.5" x14ac:dyDescent="0.3">
      <c r="B93" s="31"/>
      <c r="C93" s="128"/>
      <c r="D93" s="23"/>
      <c r="E93" s="31"/>
      <c r="F93" s="31"/>
      <c r="G93" s="73"/>
      <c r="N93" s="29">
        <f>DO!B93</f>
        <v>0</v>
      </c>
    </row>
    <row r="94" spans="2:14" s="32" customFormat="1" ht="16.5" x14ac:dyDescent="0.3">
      <c r="B94" s="31"/>
      <c r="C94" s="128"/>
      <c r="D94" s="24"/>
      <c r="E94" s="31"/>
      <c r="F94" s="31"/>
      <c r="G94" s="73"/>
      <c r="N94" s="29">
        <f>DO!B94</f>
        <v>0</v>
      </c>
    </row>
    <row r="95" spans="2:14" s="32" customFormat="1" ht="16.5" x14ac:dyDescent="0.3">
      <c r="B95" s="31"/>
      <c r="C95" s="128"/>
      <c r="D95" s="25"/>
      <c r="E95" s="31"/>
      <c r="F95" s="31"/>
      <c r="G95" s="73"/>
      <c r="N95" s="29" t="str">
        <f>DO!B95</f>
        <v>Outcome 7</v>
      </c>
    </row>
    <row r="96" spans="2:14" s="32" customFormat="1" ht="16.5" x14ac:dyDescent="0.3">
      <c r="B96" s="31"/>
      <c r="C96" s="128"/>
      <c r="D96" s="25"/>
      <c r="E96" s="31"/>
      <c r="F96" s="31"/>
      <c r="G96" s="73"/>
      <c r="N96" s="29">
        <f>DO!B96</f>
        <v>0</v>
      </c>
    </row>
    <row r="97" spans="2:14" s="32" customFormat="1" ht="17.25" thickBot="1" x14ac:dyDescent="0.35">
      <c r="B97" s="31"/>
      <c r="C97" s="128"/>
      <c r="D97" s="26"/>
      <c r="E97" s="31"/>
      <c r="F97" s="31"/>
      <c r="G97" s="73"/>
      <c r="N97" s="29">
        <f>DO!B97</f>
        <v>0</v>
      </c>
    </row>
    <row r="98" spans="2:14" s="32" customFormat="1" ht="17.25" thickBot="1" x14ac:dyDescent="0.35">
      <c r="B98" s="31"/>
      <c r="C98" s="128" t="s">
        <v>996</v>
      </c>
      <c r="D98" s="75" t="str">
        <f ca="1">J98</f>
        <v/>
      </c>
      <c r="E98" s="31"/>
      <c r="F98" s="31"/>
      <c r="G98" s="73"/>
      <c r="H98" s="32">
        <f>MATCH(C98,N:N,0)</f>
        <v>175</v>
      </c>
      <c r="I98" s="32" t="s">
        <v>991</v>
      </c>
      <c r="J98" s="32" t="str">
        <f ca="1">INDIRECT(I98&amp;H98)</f>
        <v/>
      </c>
      <c r="K98" s="32" t="str">
        <f ca="1">IF(J98=0,"",J98)</f>
        <v/>
      </c>
      <c r="N98" s="29">
        <f>DO!B98</f>
        <v>0</v>
      </c>
    </row>
    <row r="99" spans="2:14" s="32" customFormat="1" ht="16.5" x14ac:dyDescent="0.3">
      <c r="B99" s="31"/>
      <c r="C99" s="128"/>
      <c r="D99" s="23"/>
      <c r="E99" s="31"/>
      <c r="F99" s="31"/>
      <c r="G99" s="73"/>
      <c r="N99" s="29">
        <f>DO!B99</f>
        <v>0</v>
      </c>
    </row>
    <row r="100" spans="2:14" s="32" customFormat="1" ht="16.5" x14ac:dyDescent="0.3">
      <c r="B100" s="31"/>
      <c r="C100" s="128"/>
      <c r="D100" s="24"/>
      <c r="E100" s="31"/>
      <c r="F100" s="31"/>
      <c r="G100" s="73"/>
      <c r="N100" s="29">
        <f>DO!B100</f>
        <v>0</v>
      </c>
    </row>
    <row r="101" spans="2:14" s="32" customFormat="1" ht="16.5" x14ac:dyDescent="0.3">
      <c r="B101" s="31"/>
      <c r="C101" s="128"/>
      <c r="D101" s="25"/>
      <c r="E101" s="31"/>
      <c r="F101" s="31"/>
      <c r="G101" s="73"/>
      <c r="N101" s="29">
        <f>DO!B101</f>
        <v>0</v>
      </c>
    </row>
    <row r="102" spans="2:14" s="32" customFormat="1" ht="16.5" x14ac:dyDescent="0.3">
      <c r="B102" s="31"/>
      <c r="C102" s="128"/>
      <c r="D102" s="25"/>
      <c r="E102" s="31"/>
      <c r="F102" s="31"/>
      <c r="G102" s="73"/>
      <c r="N102" s="29">
        <f>DO!B102</f>
        <v>0</v>
      </c>
    </row>
    <row r="103" spans="2:14" s="32" customFormat="1" ht="17.25" thickBot="1" x14ac:dyDescent="0.35">
      <c r="B103" s="31"/>
      <c r="C103" s="128"/>
      <c r="D103" s="26"/>
      <c r="E103" s="31"/>
      <c r="F103" s="31"/>
      <c r="G103" s="73"/>
      <c r="N103" s="29">
        <f>DO!B103</f>
        <v>0</v>
      </c>
    </row>
    <row r="104" spans="2:14" s="32" customFormat="1" ht="17.25" thickBot="1" x14ac:dyDescent="0.35">
      <c r="B104" s="31"/>
      <c r="C104" s="128" t="s">
        <v>997</v>
      </c>
      <c r="D104" s="75" t="str">
        <f ca="1">J104</f>
        <v/>
      </c>
      <c r="E104" s="31"/>
      <c r="F104" s="31"/>
      <c r="G104" s="73"/>
      <c r="H104" s="32">
        <f>MATCH(C104,N:N,0)</f>
        <v>185</v>
      </c>
      <c r="I104" s="32" t="s">
        <v>991</v>
      </c>
      <c r="J104" s="32" t="str">
        <f ca="1">INDIRECT(I104&amp;H104)</f>
        <v/>
      </c>
      <c r="K104" s="32" t="str">
        <f ca="1">IF(J104=0,"",J104)</f>
        <v/>
      </c>
      <c r="N104" s="29">
        <f>DO!B104</f>
        <v>0</v>
      </c>
    </row>
    <row r="105" spans="2:14" s="32" customFormat="1" ht="16.5" x14ac:dyDescent="0.3">
      <c r="B105" s="31"/>
      <c r="C105" s="124"/>
      <c r="D105" s="23"/>
      <c r="E105" s="31"/>
      <c r="F105" s="31"/>
      <c r="G105" s="73"/>
      <c r="N105" s="29" t="str">
        <f>DO!B105</f>
        <v>Outcome 8</v>
      </c>
    </row>
    <row r="106" spans="2:14" s="32" customFormat="1" ht="16.5" x14ac:dyDescent="0.3">
      <c r="B106" s="31"/>
      <c r="C106" s="128"/>
      <c r="D106" s="24"/>
      <c r="E106" s="31"/>
      <c r="F106" s="31"/>
      <c r="G106" s="73"/>
      <c r="N106" s="29">
        <f>DO!B106</f>
        <v>0</v>
      </c>
    </row>
    <row r="107" spans="2:14" s="32" customFormat="1" ht="16.5" x14ac:dyDescent="0.3">
      <c r="B107" s="31"/>
      <c r="C107" s="128"/>
      <c r="D107" s="25"/>
      <c r="E107" s="31"/>
      <c r="F107" s="31"/>
      <c r="G107" s="73"/>
      <c r="N107" s="29">
        <f>DO!B107</f>
        <v>0</v>
      </c>
    </row>
    <row r="108" spans="2:14" s="32" customFormat="1" ht="16.5" x14ac:dyDescent="0.3">
      <c r="B108" s="31"/>
      <c r="C108" s="128"/>
      <c r="D108" s="25"/>
      <c r="E108" s="31"/>
      <c r="F108" s="31"/>
      <c r="G108" s="73"/>
      <c r="N108" s="29">
        <f>DO!B108</f>
        <v>0</v>
      </c>
    </row>
    <row r="109" spans="2:14" s="32" customFormat="1" ht="17.25" thickBot="1" x14ac:dyDescent="0.35">
      <c r="B109" s="31"/>
      <c r="C109" s="128"/>
      <c r="D109" s="26"/>
      <c r="E109" s="31"/>
      <c r="F109" s="31"/>
      <c r="G109" s="73"/>
      <c r="N109" s="29">
        <f>DO!B109</f>
        <v>0</v>
      </c>
    </row>
    <row r="110" spans="2:14" s="32" customFormat="1" ht="17.25" thickBot="1" x14ac:dyDescent="0.35">
      <c r="B110" s="31"/>
      <c r="C110" s="128" t="s">
        <v>998</v>
      </c>
      <c r="D110" s="75" t="str">
        <f ca="1">J110</f>
        <v/>
      </c>
      <c r="E110" s="31"/>
      <c r="F110" s="31"/>
      <c r="G110" s="73"/>
      <c r="H110" s="32">
        <f>MATCH(C110,N:N,0)</f>
        <v>195</v>
      </c>
      <c r="I110" s="32" t="s">
        <v>991</v>
      </c>
      <c r="J110" s="32" t="str">
        <f ca="1">INDIRECT(I110&amp;H110)</f>
        <v/>
      </c>
      <c r="K110" s="32" t="str">
        <f ca="1">IF(J110=0,"",J110)</f>
        <v/>
      </c>
      <c r="N110" s="29">
        <f>DO!B110</f>
        <v>0</v>
      </c>
    </row>
    <row r="111" spans="2:14" s="32" customFormat="1" ht="16.5" x14ac:dyDescent="0.3">
      <c r="B111" s="31"/>
      <c r="C111" s="124"/>
      <c r="D111" s="23"/>
      <c r="E111" s="31"/>
      <c r="F111" s="31"/>
      <c r="G111" s="73"/>
      <c r="N111" s="29">
        <f>DO!B111</f>
        <v>0</v>
      </c>
    </row>
    <row r="112" spans="2:14" s="32" customFormat="1" ht="16.5" x14ac:dyDescent="0.3">
      <c r="B112" s="31"/>
      <c r="C112" s="128"/>
      <c r="D112" s="24"/>
      <c r="E112" s="31"/>
      <c r="F112" s="31"/>
      <c r="G112" s="73"/>
      <c r="N112" s="29">
        <f>DO!B112</f>
        <v>0</v>
      </c>
    </row>
    <row r="113" spans="2:14" s="32" customFormat="1" ht="16.5" x14ac:dyDescent="0.3">
      <c r="B113" s="31"/>
      <c r="C113" s="128"/>
      <c r="D113" s="25"/>
      <c r="E113" s="31"/>
      <c r="F113" s="31"/>
      <c r="G113" s="73"/>
      <c r="N113" s="29">
        <f>DO!B113</f>
        <v>0</v>
      </c>
    </row>
    <row r="114" spans="2:14" s="32" customFormat="1" ht="16.5" x14ac:dyDescent="0.3">
      <c r="B114" s="31"/>
      <c r="C114" s="128"/>
      <c r="D114" s="25"/>
      <c r="E114" s="31"/>
      <c r="F114" s="31"/>
      <c r="G114" s="73"/>
      <c r="N114" s="29">
        <f>DO!B114</f>
        <v>0</v>
      </c>
    </row>
    <row r="115" spans="2:14" s="32" customFormat="1" ht="17.25" thickBot="1" x14ac:dyDescent="0.35">
      <c r="B115" s="31"/>
      <c r="C115" s="128"/>
      <c r="D115" s="26"/>
      <c r="E115" s="31"/>
      <c r="F115" s="31"/>
      <c r="G115" s="73"/>
      <c r="N115" s="29" t="str">
        <f>DO!B115</f>
        <v>Outcome 9</v>
      </c>
    </row>
    <row r="116" spans="2:14" s="32" customFormat="1" ht="17.25" thickBot="1" x14ac:dyDescent="0.35">
      <c r="B116" s="31"/>
      <c r="C116" s="128" t="s">
        <v>999</v>
      </c>
      <c r="D116" s="75" t="str">
        <f ca="1">J116</f>
        <v/>
      </c>
      <c r="E116" s="31"/>
      <c r="F116" s="31"/>
      <c r="G116" s="73"/>
      <c r="H116" s="32">
        <f>MATCH(C116,N:N,0)</f>
        <v>205</v>
      </c>
      <c r="I116" s="32" t="s">
        <v>991</v>
      </c>
      <c r="J116" s="32" t="str">
        <f ca="1">INDIRECT(I116&amp;H116)</f>
        <v/>
      </c>
      <c r="K116" s="32" t="str">
        <f ca="1">IF(J116=0,"",J116)</f>
        <v/>
      </c>
      <c r="N116" s="29">
        <f>DO!B116</f>
        <v>0</v>
      </c>
    </row>
    <row r="117" spans="2:14" s="32" customFormat="1" ht="16.5" x14ac:dyDescent="0.3">
      <c r="B117" s="31"/>
      <c r="C117" s="124"/>
      <c r="D117" s="23"/>
      <c r="E117" s="31"/>
      <c r="F117" s="31"/>
      <c r="G117" s="73"/>
      <c r="N117" s="29">
        <f>DO!B117</f>
        <v>0</v>
      </c>
    </row>
    <row r="118" spans="2:14" s="32" customFormat="1" ht="16.5" x14ac:dyDescent="0.3">
      <c r="B118" s="31"/>
      <c r="C118" s="128"/>
      <c r="D118" s="24"/>
      <c r="E118" s="31"/>
      <c r="F118" s="31"/>
      <c r="G118" s="73"/>
      <c r="N118" s="29">
        <f>DO!B118</f>
        <v>0</v>
      </c>
    </row>
    <row r="119" spans="2:14" s="32" customFormat="1" ht="16.5" x14ac:dyDescent="0.3">
      <c r="B119" s="31"/>
      <c r="C119" s="128"/>
      <c r="D119" s="25"/>
      <c r="E119" s="31"/>
      <c r="F119" s="31"/>
      <c r="G119" s="73"/>
      <c r="N119" s="29">
        <f>DO!B119</f>
        <v>0</v>
      </c>
    </row>
    <row r="120" spans="2:14" s="32" customFormat="1" ht="16.5" x14ac:dyDescent="0.3">
      <c r="B120" s="31"/>
      <c r="C120" s="128"/>
      <c r="D120" s="25"/>
      <c r="E120" s="31"/>
      <c r="F120" s="31"/>
      <c r="G120" s="73"/>
      <c r="N120" s="29">
        <f>DO!B120</f>
        <v>0</v>
      </c>
    </row>
    <row r="121" spans="2:14" s="32" customFormat="1" ht="17.25" thickBot="1" x14ac:dyDescent="0.35">
      <c r="B121" s="31"/>
      <c r="C121" s="128"/>
      <c r="D121" s="26"/>
      <c r="E121" s="31"/>
      <c r="F121" s="31"/>
      <c r="G121" s="73"/>
      <c r="N121" s="29">
        <f>DO!B121</f>
        <v>0</v>
      </c>
    </row>
    <row r="122" spans="2:14" s="32" customFormat="1" ht="17.25" thickBot="1" x14ac:dyDescent="0.35">
      <c r="B122" s="31"/>
      <c r="C122" s="128" t="s">
        <v>1000</v>
      </c>
      <c r="D122" s="75" t="str">
        <f ca="1">J122</f>
        <v/>
      </c>
      <c r="E122" s="31"/>
      <c r="F122" s="31"/>
      <c r="G122" s="73"/>
      <c r="H122" s="32">
        <f>MATCH(C122,N:N,0)</f>
        <v>215</v>
      </c>
      <c r="I122" s="32" t="s">
        <v>991</v>
      </c>
      <c r="J122" s="32" t="str">
        <f ca="1">INDIRECT(I122&amp;H122)</f>
        <v/>
      </c>
      <c r="K122" s="32" t="str">
        <f ca="1">IF(J122=0,"",J122)</f>
        <v/>
      </c>
      <c r="N122" s="29">
        <f>DO!B122</f>
        <v>0</v>
      </c>
    </row>
    <row r="123" spans="2:14" s="32" customFormat="1" ht="16.5" x14ac:dyDescent="0.3">
      <c r="B123" s="31"/>
      <c r="C123" s="124"/>
      <c r="D123" s="23"/>
      <c r="E123" s="31"/>
      <c r="F123" s="31"/>
      <c r="G123" s="73"/>
      <c r="N123" s="29">
        <f>DO!B123</f>
        <v>0</v>
      </c>
    </row>
    <row r="124" spans="2:14" s="32" customFormat="1" ht="16.5" x14ac:dyDescent="0.3">
      <c r="B124" s="31"/>
      <c r="C124" s="128"/>
      <c r="D124" s="24"/>
      <c r="E124" s="31"/>
      <c r="F124" s="31"/>
      <c r="G124" s="73"/>
      <c r="N124" s="29">
        <f>DO!B124</f>
        <v>0</v>
      </c>
    </row>
    <row r="125" spans="2:14" s="32" customFormat="1" ht="16.5" x14ac:dyDescent="0.3">
      <c r="B125" s="31"/>
      <c r="C125" s="128"/>
      <c r="D125" s="25"/>
      <c r="E125" s="31"/>
      <c r="F125" s="31"/>
      <c r="G125" s="73"/>
      <c r="N125" s="29" t="str">
        <f>DO!B125</f>
        <v>Outcome 10</v>
      </c>
    </row>
    <row r="126" spans="2:14" s="32" customFormat="1" ht="16.5" x14ac:dyDescent="0.3">
      <c r="B126" s="31"/>
      <c r="C126" s="128"/>
      <c r="D126" s="25"/>
      <c r="E126" s="31"/>
      <c r="F126" s="31"/>
      <c r="G126" s="73"/>
      <c r="N126" s="29">
        <f>DO!B126</f>
        <v>0</v>
      </c>
    </row>
    <row r="127" spans="2:14" s="32" customFormat="1" ht="17.25" thickBot="1" x14ac:dyDescent="0.35">
      <c r="B127" s="31"/>
      <c r="C127" s="128"/>
      <c r="D127" s="26"/>
      <c r="E127" s="31"/>
      <c r="F127" s="31"/>
      <c r="G127" s="73"/>
      <c r="N127" s="29">
        <f>DO!B127</f>
        <v>0</v>
      </c>
    </row>
    <row r="128" spans="2:14" s="32" customFormat="1" ht="17.25" thickBot="1" x14ac:dyDescent="0.35">
      <c r="B128" s="31"/>
      <c r="C128" s="128" t="s">
        <v>1001</v>
      </c>
      <c r="D128" s="75" t="str">
        <f ca="1">J128</f>
        <v/>
      </c>
      <c r="E128" s="31"/>
      <c r="F128" s="31"/>
      <c r="G128" s="73"/>
      <c r="H128" s="32">
        <f>MATCH(C128,N:N,0)</f>
        <v>225</v>
      </c>
      <c r="I128" s="32" t="s">
        <v>991</v>
      </c>
      <c r="J128" s="32" t="str">
        <f ca="1">INDIRECT(I128&amp;H128)</f>
        <v/>
      </c>
      <c r="K128" s="32" t="str">
        <f ca="1">IF(J128=0,"",J128)</f>
        <v/>
      </c>
      <c r="N128" s="29">
        <f>DO!B128</f>
        <v>0</v>
      </c>
    </row>
    <row r="129" spans="2:14" s="32" customFormat="1" ht="16.5" x14ac:dyDescent="0.3">
      <c r="B129" s="31"/>
      <c r="C129" s="124"/>
      <c r="D129" s="23"/>
      <c r="E129" s="31"/>
      <c r="F129" s="31"/>
      <c r="G129" s="73"/>
      <c r="N129" s="29">
        <f>DO!B129</f>
        <v>0</v>
      </c>
    </row>
    <row r="130" spans="2:14" s="32" customFormat="1" ht="16.5" x14ac:dyDescent="0.3">
      <c r="B130" s="31"/>
      <c r="C130" s="128"/>
      <c r="D130" s="24"/>
      <c r="E130" s="31"/>
      <c r="F130" s="31"/>
      <c r="G130" s="73"/>
      <c r="N130" s="29">
        <f>DO!B130</f>
        <v>0</v>
      </c>
    </row>
    <row r="131" spans="2:14" s="32" customFormat="1" ht="16.5" x14ac:dyDescent="0.3">
      <c r="B131" s="31"/>
      <c r="C131" s="128"/>
      <c r="D131" s="25"/>
      <c r="E131" s="31"/>
      <c r="F131" s="31"/>
      <c r="G131" s="73"/>
      <c r="N131" s="29">
        <f>DO!B131</f>
        <v>0</v>
      </c>
    </row>
    <row r="132" spans="2:14" s="32" customFormat="1" ht="16.5" x14ac:dyDescent="0.3">
      <c r="B132" s="31"/>
      <c r="C132" s="128"/>
      <c r="D132" s="25"/>
      <c r="E132" s="31"/>
      <c r="F132" s="31"/>
      <c r="G132" s="73"/>
      <c r="N132" s="29">
        <f>DO!B132</f>
        <v>0</v>
      </c>
    </row>
    <row r="133" spans="2:14" s="32" customFormat="1" ht="17.25" thickBot="1" x14ac:dyDescent="0.35">
      <c r="B133" s="31"/>
      <c r="C133" s="128"/>
      <c r="D133" s="26"/>
      <c r="E133" s="31"/>
      <c r="F133" s="31"/>
      <c r="G133" s="73"/>
      <c r="N133" s="29">
        <f>DO!B133</f>
        <v>0</v>
      </c>
    </row>
    <row r="134" spans="2:14" s="32" customFormat="1" ht="17.25" thickBot="1" x14ac:dyDescent="0.35">
      <c r="B134" s="31"/>
      <c r="C134" s="128" t="s">
        <v>1002</v>
      </c>
      <c r="D134" s="75" t="str">
        <f ca="1">J134</f>
        <v/>
      </c>
      <c r="E134" s="31"/>
      <c r="F134" s="31"/>
      <c r="G134" s="73"/>
      <c r="H134" s="32">
        <f>MATCH(C134,N:N,0)</f>
        <v>235</v>
      </c>
      <c r="I134" s="32" t="s">
        <v>991</v>
      </c>
      <c r="J134" s="32" t="str">
        <f ca="1">INDIRECT(I134&amp;H134)</f>
        <v/>
      </c>
      <c r="K134" s="32" t="str">
        <f ca="1">IF(J134=0,"",J134)</f>
        <v/>
      </c>
      <c r="N134" s="29">
        <f>DO!B134</f>
        <v>0</v>
      </c>
    </row>
    <row r="135" spans="2:14" s="32" customFormat="1" ht="16.5" x14ac:dyDescent="0.3">
      <c r="B135" s="31"/>
      <c r="C135" s="128"/>
      <c r="D135" s="23"/>
      <c r="E135" s="31"/>
      <c r="F135" s="31"/>
      <c r="G135" s="73"/>
      <c r="N135" s="29" t="str">
        <f>DO!B135</f>
        <v>Outcome 11</v>
      </c>
    </row>
    <row r="136" spans="2:14" s="32" customFormat="1" ht="16.5" x14ac:dyDescent="0.3">
      <c r="B136" s="31"/>
      <c r="C136" s="128"/>
      <c r="D136" s="24"/>
      <c r="E136" s="31"/>
      <c r="F136" s="31"/>
      <c r="G136" s="73"/>
      <c r="N136" s="29">
        <f>DO!B136</f>
        <v>0</v>
      </c>
    </row>
    <row r="137" spans="2:14" s="32" customFormat="1" ht="16.5" x14ac:dyDescent="0.3">
      <c r="B137" s="31"/>
      <c r="C137" s="128"/>
      <c r="D137" s="25"/>
      <c r="E137" s="31"/>
      <c r="F137" s="31"/>
      <c r="G137" s="73"/>
      <c r="N137" s="29">
        <f>DO!B137</f>
        <v>0</v>
      </c>
    </row>
    <row r="138" spans="2:14" s="32" customFormat="1" ht="16.5" x14ac:dyDescent="0.3">
      <c r="B138" s="31"/>
      <c r="C138" s="128"/>
      <c r="D138" s="25"/>
      <c r="E138" s="31"/>
      <c r="F138" s="31"/>
      <c r="G138" s="73"/>
      <c r="N138" s="29">
        <f>DO!B138</f>
        <v>0</v>
      </c>
    </row>
    <row r="139" spans="2:14" s="32" customFormat="1" ht="17.25" thickBot="1" x14ac:dyDescent="0.35">
      <c r="B139" s="31"/>
      <c r="C139" s="128"/>
      <c r="D139" s="26"/>
      <c r="E139" s="31"/>
      <c r="F139" s="31"/>
      <c r="G139" s="73"/>
      <c r="N139" s="29">
        <f>DO!B139</f>
        <v>0</v>
      </c>
    </row>
    <row r="140" spans="2:14" s="32" customFormat="1" ht="17.25" thickBot="1" x14ac:dyDescent="0.35">
      <c r="B140" s="31"/>
      <c r="C140" s="128" t="s">
        <v>1003</v>
      </c>
      <c r="D140" s="75" t="str">
        <f ca="1">J140</f>
        <v/>
      </c>
      <c r="E140" s="31"/>
      <c r="F140" s="31"/>
      <c r="G140" s="73"/>
      <c r="H140" s="32">
        <f>MATCH(C140,N:N,0)</f>
        <v>245</v>
      </c>
      <c r="I140" s="32" t="s">
        <v>991</v>
      </c>
      <c r="J140" s="32" t="str">
        <f ca="1">INDIRECT(I140&amp;H140)</f>
        <v/>
      </c>
      <c r="K140" s="32" t="str">
        <f ca="1">IF(J140=0,"",J140)</f>
        <v/>
      </c>
      <c r="N140" s="29">
        <f>DO!B140</f>
        <v>0</v>
      </c>
    </row>
    <row r="141" spans="2:14" s="32" customFormat="1" ht="16.5" x14ac:dyDescent="0.3">
      <c r="B141" s="31"/>
      <c r="C141" s="124"/>
      <c r="D141" s="23"/>
      <c r="E141" s="31"/>
      <c r="F141" s="31"/>
      <c r="G141" s="73"/>
      <c r="N141" s="29">
        <f>DO!B141</f>
        <v>0</v>
      </c>
    </row>
    <row r="142" spans="2:14" s="32" customFormat="1" ht="16.5" x14ac:dyDescent="0.3">
      <c r="B142" s="31"/>
      <c r="C142" s="128"/>
      <c r="D142" s="24"/>
      <c r="E142" s="47"/>
      <c r="F142" s="31"/>
      <c r="G142" s="73"/>
      <c r="N142" s="29">
        <f>DO!B142</f>
        <v>0</v>
      </c>
    </row>
    <row r="143" spans="2:14" s="32" customFormat="1" ht="16.5" x14ac:dyDescent="0.3">
      <c r="B143" s="31"/>
      <c r="C143" s="128"/>
      <c r="D143" s="25"/>
      <c r="E143" s="47"/>
      <c r="F143" s="31"/>
      <c r="G143" s="73"/>
      <c r="N143" s="29">
        <f>DO!B143</f>
        <v>0</v>
      </c>
    </row>
    <row r="144" spans="2:14" s="32" customFormat="1" ht="16.5" x14ac:dyDescent="0.3">
      <c r="B144" s="31"/>
      <c r="C144" s="128"/>
      <c r="D144" s="25"/>
      <c r="E144" s="47"/>
      <c r="F144" s="31"/>
      <c r="G144" s="73"/>
      <c r="N144" s="29">
        <f>DO!B144</f>
        <v>0</v>
      </c>
    </row>
    <row r="145" spans="2:14" s="32" customFormat="1" ht="17.25" thickBot="1" x14ac:dyDescent="0.35">
      <c r="B145" s="31"/>
      <c r="C145" s="128"/>
      <c r="D145" s="26"/>
      <c r="E145" s="31"/>
      <c r="F145" s="31"/>
      <c r="G145" s="73"/>
      <c r="N145" s="29" t="str">
        <f>DO!B145</f>
        <v>Outcome 12</v>
      </c>
    </row>
    <row r="146" spans="2:14" s="32" customFormat="1" ht="17.25" thickBot="1" x14ac:dyDescent="0.35">
      <c r="B146" s="31"/>
      <c r="C146" s="128" t="s">
        <v>1004</v>
      </c>
      <c r="D146" s="75" t="str">
        <f ca="1">J146</f>
        <v/>
      </c>
      <c r="E146" s="31"/>
      <c r="F146" s="31"/>
      <c r="G146" s="73"/>
      <c r="H146" s="32">
        <f>MATCH(C146,N:N,0)</f>
        <v>255</v>
      </c>
      <c r="I146" s="32" t="s">
        <v>991</v>
      </c>
      <c r="J146" s="32" t="str">
        <f ca="1">INDIRECT(I146&amp;H146)</f>
        <v/>
      </c>
      <c r="K146" s="32" t="str">
        <f ca="1">IF(J146=0,"",J146)</f>
        <v/>
      </c>
      <c r="N146" s="29">
        <f>DO!B146</f>
        <v>0</v>
      </c>
    </row>
    <row r="147" spans="2:14" s="32" customFormat="1" ht="16.5" x14ac:dyDescent="0.3">
      <c r="B147" s="31"/>
      <c r="C147" s="128"/>
      <c r="D147" s="23"/>
      <c r="E147" s="31"/>
      <c r="F147" s="31"/>
      <c r="G147" s="73"/>
      <c r="N147" s="29">
        <f>DO!B147</f>
        <v>0</v>
      </c>
    </row>
    <row r="148" spans="2:14" s="32" customFormat="1" ht="16.5" x14ac:dyDescent="0.3">
      <c r="B148" s="31"/>
      <c r="C148" s="128"/>
      <c r="D148" s="24"/>
      <c r="E148" s="31"/>
      <c r="F148" s="31"/>
      <c r="G148" s="73"/>
      <c r="N148" s="29">
        <f>DO!B148</f>
        <v>0</v>
      </c>
    </row>
    <row r="149" spans="2:14" s="32" customFormat="1" ht="16.5" x14ac:dyDescent="0.3">
      <c r="B149" s="31"/>
      <c r="C149" s="128"/>
      <c r="D149" s="25"/>
      <c r="E149" s="31"/>
      <c r="F149" s="31"/>
      <c r="G149" s="73"/>
      <c r="N149" s="29">
        <f>DO!B149</f>
        <v>0</v>
      </c>
    </row>
    <row r="150" spans="2:14" s="32" customFormat="1" ht="16.5" x14ac:dyDescent="0.3">
      <c r="B150" s="31"/>
      <c r="C150" s="128"/>
      <c r="D150" s="25"/>
      <c r="E150" s="31"/>
      <c r="F150" s="31"/>
      <c r="G150" s="73"/>
      <c r="N150" s="29">
        <f>DO!B150</f>
        <v>0</v>
      </c>
    </row>
    <row r="151" spans="2:14" s="32" customFormat="1" ht="17.25" thickBot="1" x14ac:dyDescent="0.35">
      <c r="B151" s="31"/>
      <c r="C151" s="128"/>
      <c r="D151" s="26"/>
      <c r="E151" s="31"/>
      <c r="F151" s="31"/>
      <c r="G151" s="73"/>
      <c r="N151" s="29">
        <f>DO!B151</f>
        <v>0</v>
      </c>
    </row>
    <row r="152" spans="2:14" s="32" customFormat="1" ht="17.25" thickBot="1" x14ac:dyDescent="0.35">
      <c r="B152" s="31"/>
      <c r="C152" s="128" t="s">
        <v>1005</v>
      </c>
      <c r="D152" s="75" t="str">
        <f ca="1">J152</f>
        <v/>
      </c>
      <c r="E152" s="31"/>
      <c r="F152" s="31"/>
      <c r="G152" s="73"/>
      <c r="H152" s="32">
        <f>MATCH(C152,N:N,0)</f>
        <v>265</v>
      </c>
      <c r="I152" s="32" t="s">
        <v>991</v>
      </c>
      <c r="J152" s="32" t="str">
        <f ca="1">INDIRECT(I152&amp;H152)</f>
        <v/>
      </c>
      <c r="K152" s="32" t="str">
        <f ca="1">IF(J152=0,"",J152)</f>
        <v/>
      </c>
      <c r="N152" s="29">
        <f>DO!B152</f>
        <v>0</v>
      </c>
    </row>
    <row r="153" spans="2:14" s="32" customFormat="1" ht="16.5" x14ac:dyDescent="0.3">
      <c r="B153" s="31"/>
      <c r="C153" s="128"/>
      <c r="D153" s="23"/>
      <c r="E153" s="31"/>
      <c r="F153" s="31"/>
      <c r="G153" s="73"/>
      <c r="N153" s="29">
        <f>DO!B153</f>
        <v>0</v>
      </c>
    </row>
    <row r="154" spans="2:14" s="32" customFormat="1" ht="16.5" x14ac:dyDescent="0.3">
      <c r="B154" s="31"/>
      <c r="C154" s="128"/>
      <c r="D154" s="24"/>
      <c r="E154" s="31"/>
      <c r="F154" s="31"/>
      <c r="G154" s="73"/>
      <c r="N154" s="29">
        <f>DO!B154</f>
        <v>0</v>
      </c>
    </row>
    <row r="155" spans="2:14" s="32" customFormat="1" ht="16.5" x14ac:dyDescent="0.3">
      <c r="B155" s="31"/>
      <c r="C155" s="128"/>
      <c r="D155" s="25"/>
      <c r="E155" s="31"/>
      <c r="F155" s="31"/>
      <c r="G155" s="73"/>
      <c r="N155" s="29" t="str">
        <f>DO!B155</f>
        <v>Outcome 13</v>
      </c>
    </row>
    <row r="156" spans="2:14" s="32" customFormat="1" ht="16.5" x14ac:dyDescent="0.3">
      <c r="B156" s="31"/>
      <c r="C156" s="128"/>
      <c r="D156" s="25"/>
      <c r="E156" s="31"/>
      <c r="F156" s="31"/>
      <c r="G156" s="73"/>
      <c r="N156" s="29">
        <f>DO!B156</f>
        <v>0</v>
      </c>
    </row>
    <row r="157" spans="2:14" s="32" customFormat="1" ht="17.25" thickBot="1" x14ac:dyDescent="0.35">
      <c r="B157" s="31"/>
      <c r="C157" s="128"/>
      <c r="D157" s="26"/>
      <c r="E157" s="31"/>
      <c r="F157" s="31"/>
      <c r="G157" s="73"/>
      <c r="N157" s="29">
        <f>DO!B157</f>
        <v>0</v>
      </c>
    </row>
    <row r="158" spans="2:14" s="32" customFormat="1" ht="17.25" thickBot="1" x14ac:dyDescent="0.35">
      <c r="B158" s="31"/>
      <c r="C158" s="128" t="s">
        <v>1006</v>
      </c>
      <c r="D158" s="75" t="str">
        <f ca="1">J158</f>
        <v/>
      </c>
      <c r="E158" s="31"/>
      <c r="F158" s="31"/>
      <c r="G158" s="73"/>
      <c r="H158" s="32">
        <f>MATCH(C158,N:N,0)</f>
        <v>275</v>
      </c>
      <c r="I158" s="32" t="s">
        <v>991</v>
      </c>
      <c r="J158" s="32" t="str">
        <f ca="1">INDIRECT(I158&amp;H158)</f>
        <v/>
      </c>
      <c r="K158" s="32" t="str">
        <f ca="1">IF(J158=0,"",J158)</f>
        <v/>
      </c>
      <c r="N158" s="29">
        <f>DO!B158</f>
        <v>0</v>
      </c>
    </row>
    <row r="159" spans="2:14" s="32" customFormat="1" ht="16.5" x14ac:dyDescent="0.3">
      <c r="B159" s="31"/>
      <c r="C159" s="128"/>
      <c r="D159" s="23"/>
      <c r="E159" s="31"/>
      <c r="F159" s="31"/>
      <c r="G159" s="73"/>
      <c r="N159" s="29">
        <f>DO!B159</f>
        <v>0</v>
      </c>
    </row>
    <row r="160" spans="2:14" s="32" customFormat="1" ht="16.5" x14ac:dyDescent="0.3">
      <c r="B160" s="31"/>
      <c r="C160" s="128"/>
      <c r="D160" s="24"/>
      <c r="E160" s="31"/>
      <c r="F160" s="31"/>
      <c r="G160" s="73"/>
      <c r="N160" s="29">
        <f>DO!B160</f>
        <v>0</v>
      </c>
    </row>
    <row r="161" spans="2:14" s="32" customFormat="1" ht="16.5" x14ac:dyDescent="0.3">
      <c r="B161" s="31"/>
      <c r="C161" s="128"/>
      <c r="D161" s="25"/>
      <c r="E161" s="31"/>
      <c r="F161" s="31"/>
      <c r="G161" s="73"/>
      <c r="N161" s="29">
        <f>DO!B161</f>
        <v>0</v>
      </c>
    </row>
    <row r="162" spans="2:14" s="32" customFormat="1" ht="16.5" x14ac:dyDescent="0.3">
      <c r="B162" s="31"/>
      <c r="C162" s="128"/>
      <c r="D162" s="25"/>
      <c r="E162" s="31"/>
      <c r="F162" s="31"/>
      <c r="G162" s="73"/>
      <c r="N162" s="29">
        <f>DO!B162</f>
        <v>0</v>
      </c>
    </row>
    <row r="163" spans="2:14" s="32" customFormat="1" ht="17.25" thickBot="1" x14ac:dyDescent="0.35">
      <c r="B163" s="31"/>
      <c r="C163" s="128"/>
      <c r="D163" s="26"/>
      <c r="E163" s="31"/>
      <c r="F163" s="31"/>
      <c r="G163" s="73"/>
      <c r="N163" s="29">
        <f>DO!B163</f>
        <v>0</v>
      </c>
    </row>
    <row r="164" spans="2:14" s="32" customFormat="1" ht="17.25" thickBot="1" x14ac:dyDescent="0.35">
      <c r="B164" s="31"/>
      <c r="C164" s="128" t="s">
        <v>1007</v>
      </c>
      <c r="D164" s="75" t="str">
        <f ca="1">J164</f>
        <v/>
      </c>
      <c r="E164" s="31"/>
      <c r="F164" s="31"/>
      <c r="G164" s="73"/>
      <c r="H164" s="32">
        <f>MATCH(C164,N:N,0)</f>
        <v>285</v>
      </c>
      <c r="I164" s="32" t="s">
        <v>991</v>
      </c>
      <c r="J164" s="32" t="str">
        <f ca="1">INDIRECT(I164&amp;H164)</f>
        <v/>
      </c>
      <c r="K164" s="32" t="str">
        <f ca="1">IF(J164=0,"",J164)</f>
        <v/>
      </c>
      <c r="N164" s="29">
        <f>DO!B164</f>
        <v>0</v>
      </c>
    </row>
    <row r="165" spans="2:14" s="32" customFormat="1" ht="16.5" x14ac:dyDescent="0.3">
      <c r="B165" s="31"/>
      <c r="C165" s="124"/>
      <c r="D165" s="23"/>
      <c r="E165" s="31"/>
      <c r="F165" s="31"/>
      <c r="G165" s="73"/>
      <c r="N165" s="29" t="str">
        <f>DO!B165</f>
        <v>Outcome 14</v>
      </c>
    </row>
    <row r="166" spans="2:14" s="32" customFormat="1" ht="16.5" x14ac:dyDescent="0.3">
      <c r="B166" s="31"/>
      <c r="C166" s="128"/>
      <c r="D166" s="24"/>
      <c r="E166" s="31"/>
      <c r="F166" s="31"/>
      <c r="G166" s="73"/>
      <c r="N166" s="29">
        <f>DO!B166</f>
        <v>0</v>
      </c>
    </row>
    <row r="167" spans="2:14" s="32" customFormat="1" ht="16.5" x14ac:dyDescent="0.3">
      <c r="B167" s="31"/>
      <c r="C167" s="128"/>
      <c r="D167" s="25"/>
      <c r="E167" s="31"/>
      <c r="F167" s="31"/>
      <c r="G167" s="73"/>
      <c r="N167" s="29">
        <f>DO!B167</f>
        <v>0</v>
      </c>
    </row>
    <row r="168" spans="2:14" s="32" customFormat="1" ht="16.5" x14ac:dyDescent="0.3">
      <c r="B168" s="31"/>
      <c r="C168" s="128"/>
      <c r="D168" s="25"/>
      <c r="E168" s="31"/>
      <c r="F168" s="31"/>
      <c r="G168" s="73"/>
      <c r="N168" s="29">
        <f>DO!B168</f>
        <v>0</v>
      </c>
    </row>
    <row r="169" spans="2:14" s="32" customFormat="1" ht="17.25" thickBot="1" x14ac:dyDescent="0.35">
      <c r="B169" s="31"/>
      <c r="C169" s="128"/>
      <c r="D169" s="26"/>
      <c r="E169" s="31"/>
      <c r="F169" s="31"/>
      <c r="G169" s="73"/>
      <c r="N169" s="29">
        <f>DO!B169</f>
        <v>0</v>
      </c>
    </row>
    <row r="170" spans="2:14" s="32" customFormat="1" ht="17.25" thickBot="1" x14ac:dyDescent="0.35">
      <c r="B170" s="31"/>
      <c r="C170" s="128" t="s">
        <v>1008</v>
      </c>
      <c r="D170" s="75" t="str">
        <f ca="1">J170</f>
        <v/>
      </c>
      <c r="E170" s="31"/>
      <c r="F170" s="31"/>
      <c r="G170" s="73"/>
      <c r="H170" s="32">
        <f>MATCH(C170,N:N,0)</f>
        <v>295</v>
      </c>
      <c r="I170" s="32" t="s">
        <v>991</v>
      </c>
      <c r="J170" s="32" t="str">
        <f ca="1">INDIRECT(I170&amp;H170)</f>
        <v/>
      </c>
      <c r="K170" s="32" t="str">
        <f ca="1">IF(J170=0,"",J170)</f>
        <v/>
      </c>
      <c r="N170" s="29">
        <f>DO!B170</f>
        <v>0</v>
      </c>
    </row>
    <row r="171" spans="2:14" s="32" customFormat="1" ht="16.5" x14ac:dyDescent="0.3">
      <c r="B171" s="31"/>
      <c r="C171" s="124"/>
      <c r="D171" s="23"/>
      <c r="E171" s="31"/>
      <c r="F171" s="31"/>
      <c r="G171" s="73"/>
      <c r="N171" s="29">
        <f>DO!B171</f>
        <v>0</v>
      </c>
    </row>
    <row r="172" spans="2:14" s="32" customFormat="1" ht="16.5" x14ac:dyDescent="0.3">
      <c r="B172" s="31"/>
      <c r="C172" s="128"/>
      <c r="D172" s="24"/>
      <c r="E172" s="31"/>
      <c r="F172" s="31"/>
      <c r="G172" s="73"/>
      <c r="N172" s="29">
        <f>DO!B172</f>
        <v>0</v>
      </c>
    </row>
    <row r="173" spans="2:14" s="32" customFormat="1" ht="16.5" x14ac:dyDescent="0.3">
      <c r="B173" s="31"/>
      <c r="C173" s="128"/>
      <c r="D173" s="25"/>
      <c r="E173" s="31"/>
      <c r="F173" s="31"/>
      <c r="G173" s="73"/>
      <c r="N173" s="29">
        <f>DO!B173</f>
        <v>0</v>
      </c>
    </row>
    <row r="174" spans="2:14" s="32" customFormat="1" ht="16.5" x14ac:dyDescent="0.3">
      <c r="B174" s="31"/>
      <c r="C174" s="128"/>
      <c r="D174" s="25"/>
      <c r="E174" s="31"/>
      <c r="F174" s="31"/>
      <c r="G174" s="73"/>
      <c r="N174" s="29">
        <f>DO!B174</f>
        <v>0</v>
      </c>
    </row>
    <row r="175" spans="2:14" s="32" customFormat="1" ht="17.25" thickBot="1" x14ac:dyDescent="0.35">
      <c r="B175" s="31"/>
      <c r="C175" s="128"/>
      <c r="D175" s="26"/>
      <c r="E175" s="31"/>
      <c r="F175" s="31"/>
      <c r="G175" s="73"/>
      <c r="N175" s="29" t="str">
        <f>DO!B175</f>
        <v>Outcome 15</v>
      </c>
    </row>
    <row r="176" spans="2:14" s="32" customFormat="1" ht="17.25" thickBot="1" x14ac:dyDescent="0.35">
      <c r="B176" s="31"/>
      <c r="C176" s="128" t="s">
        <v>1009</v>
      </c>
      <c r="D176" s="75" t="str">
        <f ca="1">J176</f>
        <v/>
      </c>
      <c r="E176" s="31"/>
      <c r="F176" s="31"/>
      <c r="G176" s="73"/>
      <c r="H176" s="32">
        <f>MATCH(C176,N:N,0)</f>
        <v>305</v>
      </c>
      <c r="I176" s="32" t="s">
        <v>991</v>
      </c>
      <c r="J176" s="32" t="str">
        <f ca="1">INDIRECT(I176&amp;H176)</f>
        <v/>
      </c>
      <c r="K176" s="32" t="str">
        <f ca="1">IF(J176=0,"",J176)</f>
        <v/>
      </c>
      <c r="N176" s="29">
        <f>DO!B176</f>
        <v>0</v>
      </c>
    </row>
    <row r="177" spans="2:14" s="32" customFormat="1" ht="16.5" x14ac:dyDescent="0.3">
      <c r="B177" s="31"/>
      <c r="C177" s="124"/>
      <c r="D177" s="23"/>
      <c r="E177" s="31"/>
      <c r="F177" s="31"/>
      <c r="G177" s="73"/>
      <c r="N177" s="29">
        <f>DO!B177</f>
        <v>0</v>
      </c>
    </row>
    <row r="178" spans="2:14" s="32" customFormat="1" ht="16.5" x14ac:dyDescent="0.3">
      <c r="B178" s="31"/>
      <c r="C178" s="128"/>
      <c r="D178" s="24"/>
      <c r="E178" s="31"/>
      <c r="F178" s="31"/>
      <c r="G178" s="73"/>
      <c r="N178" s="29">
        <f>DO!B178</f>
        <v>0</v>
      </c>
    </row>
    <row r="179" spans="2:14" s="32" customFormat="1" ht="16.5" x14ac:dyDescent="0.3">
      <c r="B179" s="31"/>
      <c r="C179" s="128"/>
      <c r="D179" s="25"/>
      <c r="E179" s="31"/>
      <c r="F179" s="31"/>
      <c r="G179" s="73"/>
      <c r="N179" s="29">
        <f>DO!B179</f>
        <v>0</v>
      </c>
    </row>
    <row r="180" spans="2:14" s="32" customFormat="1" ht="16.5" x14ac:dyDescent="0.3">
      <c r="B180" s="31"/>
      <c r="C180" s="128"/>
      <c r="D180" s="25"/>
      <c r="E180" s="31"/>
      <c r="F180" s="31"/>
      <c r="G180" s="73"/>
      <c r="N180" s="29">
        <f>DO!B180</f>
        <v>0</v>
      </c>
    </row>
    <row r="181" spans="2:14" s="32" customFormat="1" ht="17.25" thickBot="1" x14ac:dyDescent="0.35">
      <c r="B181" s="31"/>
      <c r="C181" s="128"/>
      <c r="D181" s="26"/>
      <c r="E181" s="31"/>
      <c r="F181" s="31"/>
      <c r="G181" s="73"/>
      <c r="N181" s="29">
        <f>DO!B181</f>
        <v>0</v>
      </c>
    </row>
    <row r="182" spans="2:14" s="32" customFormat="1" ht="17.25" thickBot="1" x14ac:dyDescent="0.35">
      <c r="B182" s="31"/>
      <c r="C182" s="128" t="s">
        <v>1010</v>
      </c>
      <c r="D182" s="75" t="str">
        <f ca="1">J182</f>
        <v/>
      </c>
      <c r="E182" s="31"/>
      <c r="F182" s="31"/>
      <c r="G182" s="73"/>
      <c r="H182" s="32">
        <f>MATCH(C182,N:N,0)</f>
        <v>315</v>
      </c>
      <c r="I182" s="32" t="s">
        <v>991</v>
      </c>
      <c r="J182" s="32" t="str">
        <f ca="1">INDIRECT(I182&amp;H182)</f>
        <v/>
      </c>
      <c r="K182" s="32" t="str">
        <f ca="1">IF(J182=0,"",J182)</f>
        <v/>
      </c>
      <c r="N182" s="29">
        <f>DO!B182</f>
        <v>0</v>
      </c>
    </row>
    <row r="183" spans="2:14" s="32" customFormat="1" ht="16.5" x14ac:dyDescent="0.3">
      <c r="B183" s="31"/>
      <c r="C183" s="124"/>
      <c r="D183" s="23"/>
      <c r="E183" s="31"/>
      <c r="F183" s="31"/>
      <c r="G183" s="73"/>
      <c r="N183" s="29">
        <f>DO!B183</f>
        <v>0</v>
      </c>
    </row>
    <row r="184" spans="2:14" s="32" customFormat="1" ht="16.5" x14ac:dyDescent="0.3">
      <c r="B184" s="31"/>
      <c r="C184" s="128"/>
      <c r="D184" s="24"/>
      <c r="E184" s="31"/>
      <c r="F184" s="31"/>
      <c r="G184" s="73"/>
      <c r="N184" s="29">
        <f>DO!B184</f>
        <v>0</v>
      </c>
    </row>
    <row r="185" spans="2:14" s="32" customFormat="1" ht="16.5" x14ac:dyDescent="0.3">
      <c r="B185" s="31"/>
      <c r="C185" s="128"/>
      <c r="D185" s="25"/>
      <c r="E185" s="31"/>
      <c r="F185" s="31"/>
      <c r="G185" s="73"/>
      <c r="N185" s="29" t="str">
        <f>DO!B185</f>
        <v>Outcome 16</v>
      </c>
    </row>
    <row r="186" spans="2:14" s="32" customFormat="1" ht="16.5" x14ac:dyDescent="0.3">
      <c r="B186" s="31"/>
      <c r="C186" s="128"/>
      <c r="D186" s="25"/>
      <c r="E186" s="31"/>
      <c r="F186" s="31"/>
      <c r="G186" s="73"/>
      <c r="N186" s="29">
        <f>DO!B186</f>
        <v>0</v>
      </c>
    </row>
    <row r="187" spans="2:14" s="32" customFormat="1" ht="17.25" thickBot="1" x14ac:dyDescent="0.35">
      <c r="B187" s="31"/>
      <c r="C187" s="128"/>
      <c r="D187" s="26"/>
      <c r="E187" s="31"/>
      <c r="F187" s="31"/>
      <c r="G187" s="73"/>
      <c r="N187" s="29">
        <f>DO!B187</f>
        <v>0</v>
      </c>
    </row>
    <row r="188" spans="2:14" s="32" customFormat="1" ht="17.25" thickBot="1" x14ac:dyDescent="0.35">
      <c r="B188" s="31"/>
      <c r="C188" s="128" t="s">
        <v>1011</v>
      </c>
      <c r="D188" s="75" t="str">
        <f ca="1">J188</f>
        <v/>
      </c>
      <c r="E188" s="31"/>
      <c r="F188" s="31"/>
      <c r="G188" s="73"/>
      <c r="H188" s="32">
        <f>MATCH(C188,N:N,0)</f>
        <v>325</v>
      </c>
      <c r="I188" s="32" t="s">
        <v>991</v>
      </c>
      <c r="J188" s="32" t="str">
        <f ca="1">INDIRECT(I188&amp;H188)</f>
        <v/>
      </c>
      <c r="K188" s="32" t="str">
        <f ca="1">IF(J188=0,"",J188)</f>
        <v/>
      </c>
      <c r="N188" s="29">
        <f>DO!B188</f>
        <v>0</v>
      </c>
    </row>
    <row r="189" spans="2:14" s="32" customFormat="1" ht="16.5" x14ac:dyDescent="0.3">
      <c r="B189" s="31"/>
      <c r="C189" s="124"/>
      <c r="D189" s="23"/>
      <c r="E189" s="31"/>
      <c r="F189" s="31"/>
      <c r="G189" s="73"/>
      <c r="N189" s="29">
        <f>DO!B189</f>
        <v>0</v>
      </c>
    </row>
    <row r="190" spans="2:14" s="32" customFormat="1" ht="16.5" x14ac:dyDescent="0.3">
      <c r="B190" s="31"/>
      <c r="C190" s="128"/>
      <c r="D190" s="24"/>
      <c r="E190" s="31"/>
      <c r="F190" s="31"/>
      <c r="G190" s="73"/>
      <c r="N190" s="29">
        <f>DO!B190</f>
        <v>0</v>
      </c>
    </row>
    <row r="191" spans="2:14" s="32" customFormat="1" ht="16.5" x14ac:dyDescent="0.3">
      <c r="B191" s="31"/>
      <c r="C191" s="128"/>
      <c r="D191" s="25"/>
      <c r="E191" s="31"/>
      <c r="F191" s="31"/>
      <c r="G191" s="73"/>
      <c r="N191" s="29">
        <f>DO!B191</f>
        <v>0</v>
      </c>
    </row>
    <row r="192" spans="2:14" s="32" customFormat="1" ht="16.5" x14ac:dyDescent="0.3">
      <c r="B192" s="31"/>
      <c r="C192" s="128"/>
      <c r="D192" s="25"/>
      <c r="E192" s="31"/>
      <c r="F192" s="31"/>
      <c r="G192" s="73"/>
      <c r="N192" s="29">
        <f>DO!B192</f>
        <v>0</v>
      </c>
    </row>
    <row r="193" spans="2:14" s="32" customFormat="1" ht="17.25" thickBot="1" x14ac:dyDescent="0.35">
      <c r="B193" s="31"/>
      <c r="C193" s="128"/>
      <c r="D193" s="26"/>
      <c r="E193" s="31"/>
      <c r="F193" s="31"/>
      <c r="G193" s="73"/>
      <c r="N193" s="29">
        <f>DO!B193</f>
        <v>0</v>
      </c>
    </row>
    <row r="194" spans="2:14" s="32" customFormat="1" ht="17.25" thickBot="1" x14ac:dyDescent="0.35">
      <c r="B194" s="31"/>
      <c r="C194" s="128" t="s">
        <v>1012</v>
      </c>
      <c r="D194" s="75" t="str">
        <f ca="1">J194</f>
        <v/>
      </c>
      <c r="E194" s="31"/>
      <c r="F194" s="31"/>
      <c r="G194" s="73"/>
      <c r="H194" s="32">
        <f>MATCH(C194,N:N,0)</f>
        <v>335</v>
      </c>
      <c r="I194" s="32" t="s">
        <v>991</v>
      </c>
      <c r="J194" s="32" t="str">
        <f ca="1">INDIRECT(I194&amp;H194)</f>
        <v/>
      </c>
      <c r="K194" s="32" t="str">
        <f ca="1">IF(J194=0,"",J194)</f>
        <v/>
      </c>
      <c r="N194" s="29">
        <f>DO!B194</f>
        <v>0</v>
      </c>
    </row>
    <row r="195" spans="2:14" s="32" customFormat="1" ht="16.5" x14ac:dyDescent="0.3">
      <c r="B195" s="31"/>
      <c r="C195" s="128"/>
      <c r="D195" s="23"/>
      <c r="E195" s="31"/>
      <c r="F195" s="31"/>
      <c r="G195" s="73"/>
      <c r="N195" s="29" t="str">
        <f>DO!B195</f>
        <v>Outcome 17</v>
      </c>
    </row>
    <row r="196" spans="2:14" s="32" customFormat="1" ht="16.5" x14ac:dyDescent="0.3">
      <c r="B196" s="31"/>
      <c r="C196" s="128"/>
      <c r="D196" s="24"/>
      <c r="E196" s="31"/>
      <c r="F196" s="31"/>
      <c r="G196" s="73"/>
      <c r="N196" s="29">
        <f>DO!B196</f>
        <v>0</v>
      </c>
    </row>
    <row r="197" spans="2:14" s="32" customFormat="1" ht="16.5" x14ac:dyDescent="0.3">
      <c r="B197" s="31"/>
      <c r="C197" s="128"/>
      <c r="D197" s="25"/>
      <c r="E197" s="31"/>
      <c r="F197" s="31"/>
      <c r="G197" s="73"/>
      <c r="N197" s="29">
        <f>DO!B197</f>
        <v>0</v>
      </c>
    </row>
    <row r="198" spans="2:14" s="32" customFormat="1" ht="16.5" x14ac:dyDescent="0.3">
      <c r="B198" s="31"/>
      <c r="C198" s="128"/>
      <c r="D198" s="25"/>
      <c r="E198" s="31"/>
      <c r="F198" s="31"/>
      <c r="G198" s="73"/>
      <c r="N198" s="29">
        <f>DO!B198</f>
        <v>0</v>
      </c>
    </row>
    <row r="199" spans="2:14" s="32" customFormat="1" ht="17.25" thickBot="1" x14ac:dyDescent="0.35">
      <c r="B199" s="31"/>
      <c r="C199" s="128"/>
      <c r="D199" s="26"/>
      <c r="E199" s="31"/>
      <c r="F199" s="31"/>
      <c r="G199" s="73"/>
      <c r="N199" s="29">
        <f>DO!B199</f>
        <v>0</v>
      </c>
    </row>
    <row r="200" spans="2:14" s="32" customFormat="1" ht="17.25" thickBot="1" x14ac:dyDescent="0.35">
      <c r="B200" s="31"/>
      <c r="C200" s="128" t="s">
        <v>1013</v>
      </c>
      <c r="D200" s="75" t="str">
        <f ca="1">J200</f>
        <v/>
      </c>
      <c r="E200" s="31"/>
      <c r="F200" s="31"/>
      <c r="G200" s="73"/>
      <c r="H200" s="32">
        <f>MATCH(C200,N:N,0)</f>
        <v>345</v>
      </c>
      <c r="I200" s="32" t="s">
        <v>991</v>
      </c>
      <c r="J200" s="32" t="str">
        <f ca="1">INDIRECT(I200&amp;H200)</f>
        <v/>
      </c>
      <c r="K200" s="32" t="str">
        <f ca="1">IF(J200=0,"",J200)</f>
        <v/>
      </c>
      <c r="N200" s="29">
        <f>DO!B200</f>
        <v>0</v>
      </c>
    </row>
    <row r="201" spans="2:14" s="32" customFormat="1" ht="16.5" x14ac:dyDescent="0.3">
      <c r="B201" s="31"/>
      <c r="C201" s="124"/>
      <c r="D201" s="23"/>
      <c r="E201" s="31"/>
      <c r="F201" s="31"/>
      <c r="G201" s="73"/>
      <c r="N201" s="29">
        <f>DO!B201</f>
        <v>0</v>
      </c>
    </row>
    <row r="202" spans="2:14" s="32" customFormat="1" ht="16.5" x14ac:dyDescent="0.3">
      <c r="B202" s="31"/>
      <c r="C202" s="128"/>
      <c r="D202" s="24"/>
      <c r="E202" s="47"/>
      <c r="F202" s="31"/>
      <c r="G202" s="73"/>
      <c r="N202" s="29">
        <f>DO!B202</f>
        <v>0</v>
      </c>
    </row>
    <row r="203" spans="2:14" s="32" customFormat="1" ht="16.5" x14ac:dyDescent="0.3">
      <c r="B203" s="31"/>
      <c r="C203" s="128"/>
      <c r="D203" s="25"/>
      <c r="E203" s="47"/>
      <c r="F203" s="31"/>
      <c r="G203" s="73"/>
      <c r="N203" s="29">
        <f>DO!B203</f>
        <v>0</v>
      </c>
    </row>
    <row r="204" spans="2:14" s="32" customFormat="1" ht="16.5" x14ac:dyDescent="0.3">
      <c r="B204" s="31"/>
      <c r="C204" s="128"/>
      <c r="D204" s="25"/>
      <c r="E204" s="47"/>
      <c r="F204" s="31"/>
      <c r="G204" s="73"/>
      <c r="N204" s="29">
        <f>DO!B204</f>
        <v>0</v>
      </c>
    </row>
    <row r="205" spans="2:14" s="32" customFormat="1" ht="17.25" thickBot="1" x14ac:dyDescent="0.35">
      <c r="B205" s="31"/>
      <c r="C205" s="128"/>
      <c r="D205" s="26"/>
      <c r="E205" s="31"/>
      <c r="F205" s="31"/>
      <c r="G205" s="73"/>
      <c r="N205" s="29" t="str">
        <f>DO!B205</f>
        <v>Outcome 18</v>
      </c>
    </row>
    <row r="206" spans="2:14" s="32" customFormat="1" ht="17.25" thickBot="1" x14ac:dyDescent="0.35">
      <c r="B206" s="31"/>
      <c r="C206" s="128" t="s">
        <v>1014</v>
      </c>
      <c r="D206" s="75" t="str">
        <f ca="1">J206</f>
        <v/>
      </c>
      <c r="E206" s="31"/>
      <c r="F206" s="31"/>
      <c r="G206" s="73"/>
      <c r="H206" s="32">
        <f>MATCH(C206,N:N,0)</f>
        <v>355</v>
      </c>
      <c r="I206" s="32" t="s">
        <v>991</v>
      </c>
      <c r="J206" s="32" t="str">
        <f ca="1">INDIRECT(I206&amp;H206)</f>
        <v/>
      </c>
      <c r="K206" s="32" t="str">
        <f ca="1">IF(J206=0,"",J206)</f>
        <v/>
      </c>
      <c r="N206" s="29">
        <f>DO!B206</f>
        <v>0</v>
      </c>
    </row>
    <row r="207" spans="2:14" s="32" customFormat="1" ht="16.5" x14ac:dyDescent="0.3">
      <c r="B207" s="31"/>
      <c r="C207" s="128"/>
      <c r="D207" s="23"/>
      <c r="E207" s="31"/>
      <c r="F207" s="31"/>
      <c r="G207" s="73"/>
      <c r="N207" s="29">
        <f>DO!B207</f>
        <v>0</v>
      </c>
    </row>
    <row r="208" spans="2:14" s="32" customFormat="1" ht="16.5" x14ac:dyDescent="0.3">
      <c r="B208" s="31"/>
      <c r="C208" s="128"/>
      <c r="D208" s="24"/>
      <c r="E208" s="31"/>
      <c r="F208" s="31"/>
      <c r="G208" s="73"/>
      <c r="N208" s="29">
        <f>DO!B208</f>
        <v>0</v>
      </c>
    </row>
    <row r="209" spans="2:14" s="32" customFormat="1" ht="16.5" x14ac:dyDescent="0.3">
      <c r="B209" s="31"/>
      <c r="C209" s="128"/>
      <c r="D209" s="25"/>
      <c r="E209" s="31"/>
      <c r="F209" s="31"/>
      <c r="G209" s="73"/>
      <c r="N209" s="29">
        <f>DO!B209</f>
        <v>0</v>
      </c>
    </row>
    <row r="210" spans="2:14" s="32" customFormat="1" ht="16.5" x14ac:dyDescent="0.3">
      <c r="B210" s="31"/>
      <c r="C210" s="128"/>
      <c r="D210" s="25"/>
      <c r="E210" s="31"/>
      <c r="F210" s="31"/>
      <c r="G210" s="73"/>
      <c r="N210" s="29">
        <f>DO!B210</f>
        <v>0</v>
      </c>
    </row>
    <row r="211" spans="2:14" s="32" customFormat="1" ht="17.25" thickBot="1" x14ac:dyDescent="0.35">
      <c r="B211" s="31"/>
      <c r="C211" s="128"/>
      <c r="D211" s="26"/>
      <c r="E211" s="31"/>
      <c r="F211" s="31"/>
      <c r="G211" s="73"/>
      <c r="N211" s="29">
        <f>DO!B211</f>
        <v>0</v>
      </c>
    </row>
    <row r="212" spans="2:14" s="32" customFormat="1" ht="17.25" thickBot="1" x14ac:dyDescent="0.35">
      <c r="B212" s="31"/>
      <c r="C212" s="128" t="s">
        <v>1015</v>
      </c>
      <c r="D212" s="75" t="str">
        <f ca="1">J212</f>
        <v/>
      </c>
      <c r="E212" s="31"/>
      <c r="F212" s="31"/>
      <c r="G212" s="73"/>
      <c r="H212" s="32">
        <f>MATCH(C212,N:N,0)</f>
        <v>365</v>
      </c>
      <c r="I212" s="32" t="s">
        <v>991</v>
      </c>
      <c r="J212" s="32" t="str">
        <f ca="1">INDIRECT(I212&amp;H212)</f>
        <v/>
      </c>
      <c r="K212" s="32" t="str">
        <f ca="1">IF(J212=0,"",J212)</f>
        <v/>
      </c>
      <c r="N212" s="29">
        <f>DO!B212</f>
        <v>0</v>
      </c>
    </row>
    <row r="213" spans="2:14" s="32" customFormat="1" ht="16.5" x14ac:dyDescent="0.3">
      <c r="B213" s="31"/>
      <c r="C213" s="128"/>
      <c r="D213" s="23"/>
      <c r="E213" s="31"/>
      <c r="F213" s="31"/>
      <c r="G213" s="73"/>
      <c r="N213" s="29">
        <f>DO!B213</f>
        <v>0</v>
      </c>
    </row>
    <row r="214" spans="2:14" s="32" customFormat="1" ht="16.5" x14ac:dyDescent="0.3">
      <c r="B214" s="31"/>
      <c r="C214" s="128"/>
      <c r="D214" s="24"/>
      <c r="E214" s="31"/>
      <c r="F214" s="31"/>
      <c r="G214" s="73"/>
      <c r="N214" s="29">
        <f>DO!B214</f>
        <v>0</v>
      </c>
    </row>
    <row r="215" spans="2:14" s="32" customFormat="1" ht="16.5" x14ac:dyDescent="0.3">
      <c r="B215" s="31"/>
      <c r="C215" s="128"/>
      <c r="D215" s="25"/>
      <c r="E215" s="31"/>
      <c r="F215" s="31"/>
      <c r="G215" s="73"/>
      <c r="N215" s="29" t="str">
        <f>DO!B215</f>
        <v>Outcome 19</v>
      </c>
    </row>
    <row r="216" spans="2:14" s="32" customFormat="1" ht="16.5" x14ac:dyDescent="0.3">
      <c r="B216" s="31"/>
      <c r="C216" s="128"/>
      <c r="D216" s="25"/>
      <c r="E216" s="31"/>
      <c r="F216" s="31"/>
      <c r="G216" s="73"/>
      <c r="N216" s="29">
        <f>DO!B216</f>
        <v>0</v>
      </c>
    </row>
    <row r="217" spans="2:14" s="32" customFormat="1" ht="17.25" thickBot="1" x14ac:dyDescent="0.35">
      <c r="B217" s="31"/>
      <c r="C217" s="128"/>
      <c r="D217" s="26"/>
      <c r="E217" s="31"/>
      <c r="F217" s="31"/>
      <c r="G217" s="73"/>
      <c r="N217" s="29">
        <f>DO!B217</f>
        <v>0</v>
      </c>
    </row>
    <row r="218" spans="2:14" s="32" customFormat="1" ht="17.25" thickBot="1" x14ac:dyDescent="0.35">
      <c r="B218" s="31"/>
      <c r="C218" s="128" t="s">
        <v>1016</v>
      </c>
      <c r="D218" s="75" t="str">
        <f ca="1">J218</f>
        <v/>
      </c>
      <c r="E218" s="31"/>
      <c r="F218" s="31"/>
      <c r="G218" s="73"/>
      <c r="H218" s="32">
        <f>MATCH(C218,N:N,0)</f>
        <v>375</v>
      </c>
      <c r="I218" s="32" t="s">
        <v>991</v>
      </c>
      <c r="J218" s="32" t="str">
        <f ca="1">INDIRECT(I218&amp;H218)</f>
        <v/>
      </c>
      <c r="K218" s="32" t="str">
        <f ca="1">IF(J218=0,"",J218)</f>
        <v/>
      </c>
      <c r="N218" s="29">
        <f>DO!B218</f>
        <v>0</v>
      </c>
    </row>
    <row r="219" spans="2:14" s="32" customFormat="1" ht="16.5" x14ac:dyDescent="0.3">
      <c r="B219" s="31"/>
      <c r="C219" s="128"/>
      <c r="D219" s="23"/>
      <c r="E219" s="31"/>
      <c r="F219" s="31"/>
      <c r="G219" s="73"/>
      <c r="N219" s="29">
        <f>DO!B219</f>
        <v>0</v>
      </c>
    </row>
    <row r="220" spans="2:14" s="32" customFormat="1" ht="16.5" x14ac:dyDescent="0.3">
      <c r="B220" s="31"/>
      <c r="C220" s="128"/>
      <c r="D220" s="24"/>
      <c r="E220" s="31"/>
      <c r="F220" s="31"/>
      <c r="G220" s="73"/>
      <c r="N220" s="29">
        <f>DO!B220</f>
        <v>0</v>
      </c>
    </row>
    <row r="221" spans="2:14" s="32" customFormat="1" ht="16.5" x14ac:dyDescent="0.3">
      <c r="B221" s="31"/>
      <c r="C221" s="128"/>
      <c r="D221" s="25"/>
      <c r="E221" s="31"/>
      <c r="F221" s="31"/>
      <c r="G221" s="73"/>
      <c r="N221" s="29">
        <f>DO!B221</f>
        <v>0</v>
      </c>
    </row>
    <row r="222" spans="2:14" s="32" customFormat="1" ht="16.5" x14ac:dyDescent="0.3">
      <c r="B222" s="31"/>
      <c r="C222" s="128"/>
      <c r="D222" s="25"/>
      <c r="E222" s="31"/>
      <c r="F222" s="31"/>
      <c r="G222" s="73"/>
      <c r="N222" s="29">
        <f>DO!B222</f>
        <v>0</v>
      </c>
    </row>
    <row r="223" spans="2:14" s="32" customFormat="1" ht="17.25" thickBot="1" x14ac:dyDescent="0.35">
      <c r="B223" s="31"/>
      <c r="C223" s="128"/>
      <c r="D223" s="26"/>
      <c r="E223" s="31"/>
      <c r="F223" s="31"/>
      <c r="G223" s="73"/>
      <c r="N223" s="29">
        <f>DO!B223</f>
        <v>0</v>
      </c>
    </row>
    <row r="224" spans="2:14" s="32" customFormat="1" ht="17.25" thickBot="1" x14ac:dyDescent="0.35">
      <c r="B224" s="31"/>
      <c r="C224" s="128" t="s">
        <v>1017</v>
      </c>
      <c r="D224" s="75" t="str">
        <f ca="1">J224</f>
        <v/>
      </c>
      <c r="E224" s="31"/>
      <c r="F224" s="31"/>
      <c r="G224" s="73"/>
      <c r="H224" s="32">
        <f>MATCH(C224,N:N,0)</f>
        <v>385</v>
      </c>
      <c r="I224" s="32" t="s">
        <v>991</v>
      </c>
      <c r="J224" s="32" t="str">
        <f ca="1">INDIRECT(I224&amp;H224)</f>
        <v/>
      </c>
      <c r="K224" s="32" t="str">
        <f ca="1">IF(J224=0,"",J224)</f>
        <v/>
      </c>
      <c r="N224" s="29">
        <f>DO!B224</f>
        <v>0</v>
      </c>
    </row>
    <row r="225" spans="2:14" s="32" customFormat="1" ht="16.5" x14ac:dyDescent="0.3">
      <c r="B225" s="31"/>
      <c r="C225" s="124"/>
      <c r="D225" s="23"/>
      <c r="E225" s="31"/>
      <c r="F225" s="31"/>
      <c r="G225" s="73"/>
      <c r="N225" s="29" t="str">
        <f>DO!B225</f>
        <v>Outcome 20</v>
      </c>
    </row>
    <row r="226" spans="2:14" s="32" customFormat="1" ht="16.5" x14ac:dyDescent="0.3">
      <c r="B226" s="31"/>
      <c r="C226" s="128"/>
      <c r="D226" s="24"/>
      <c r="E226" s="31"/>
      <c r="F226" s="31"/>
      <c r="G226" s="73"/>
      <c r="N226" s="29">
        <f>DO!B226</f>
        <v>0</v>
      </c>
    </row>
    <row r="227" spans="2:14" s="32" customFormat="1" ht="16.5" x14ac:dyDescent="0.3">
      <c r="B227" s="31"/>
      <c r="C227" s="128"/>
      <c r="D227" s="25"/>
      <c r="E227" s="31"/>
      <c r="F227" s="31"/>
      <c r="G227" s="73"/>
      <c r="N227" s="29">
        <f>DO!B227</f>
        <v>0</v>
      </c>
    </row>
    <row r="228" spans="2:14" s="32" customFormat="1" ht="16.5" x14ac:dyDescent="0.3">
      <c r="B228" s="31"/>
      <c r="C228" s="128"/>
      <c r="D228" s="25"/>
      <c r="E228" s="31"/>
      <c r="F228" s="31"/>
      <c r="G228" s="73"/>
      <c r="N228" s="29">
        <f>DO!B228</f>
        <v>0</v>
      </c>
    </row>
    <row r="229" spans="2:14" s="32" customFormat="1" ht="17.25" thickBot="1" x14ac:dyDescent="0.35">
      <c r="B229" s="31"/>
      <c r="C229" s="128"/>
      <c r="D229" s="26"/>
      <c r="E229" s="31"/>
      <c r="F229" s="31"/>
      <c r="G229" s="73"/>
      <c r="N229" s="29">
        <f>DO!B229</f>
        <v>0</v>
      </c>
    </row>
    <row r="230" spans="2:14" s="32" customFormat="1" ht="17.25" thickBot="1" x14ac:dyDescent="0.35">
      <c r="B230" s="31"/>
      <c r="C230" s="128" t="s">
        <v>1018</v>
      </c>
      <c r="D230" s="75" t="str">
        <f ca="1">J230</f>
        <v/>
      </c>
      <c r="E230" s="31"/>
      <c r="F230" s="31"/>
      <c r="G230" s="73"/>
      <c r="H230" s="32">
        <f>MATCH(C230,N:N,0)</f>
        <v>395</v>
      </c>
      <c r="I230" s="32" t="s">
        <v>991</v>
      </c>
      <c r="J230" s="32" t="str">
        <f ca="1">INDIRECT(I230&amp;H230)</f>
        <v/>
      </c>
      <c r="K230" s="32" t="str">
        <f ca="1">IF(J230=0,"",J230)</f>
        <v/>
      </c>
      <c r="N230" s="29">
        <f>DO!B230</f>
        <v>0</v>
      </c>
    </row>
    <row r="231" spans="2:14" s="32" customFormat="1" ht="16.5" x14ac:dyDescent="0.3">
      <c r="B231" s="31"/>
      <c r="C231" s="124"/>
      <c r="D231" s="23"/>
      <c r="E231" s="31"/>
      <c r="F231" s="31"/>
      <c r="G231" s="73"/>
      <c r="N231" s="29">
        <f>DO!B231</f>
        <v>0</v>
      </c>
    </row>
    <row r="232" spans="2:14" s="32" customFormat="1" ht="16.5" x14ac:dyDescent="0.3">
      <c r="B232" s="31"/>
      <c r="C232" s="128"/>
      <c r="D232" s="24"/>
      <c r="E232" s="31"/>
      <c r="F232" s="31"/>
      <c r="G232" s="73"/>
      <c r="N232" s="29">
        <f>DO!B232</f>
        <v>0</v>
      </c>
    </row>
    <row r="233" spans="2:14" s="32" customFormat="1" ht="16.5" x14ac:dyDescent="0.3">
      <c r="B233" s="31"/>
      <c r="C233" s="128"/>
      <c r="D233" s="25"/>
      <c r="E233" s="31"/>
      <c r="F233" s="31"/>
      <c r="G233" s="73"/>
      <c r="N233" s="29">
        <f>DO!B233</f>
        <v>0</v>
      </c>
    </row>
    <row r="234" spans="2:14" s="32" customFormat="1" ht="16.5" x14ac:dyDescent="0.3">
      <c r="B234" s="31"/>
      <c r="C234" s="128"/>
      <c r="D234" s="25"/>
      <c r="E234" s="31"/>
      <c r="F234" s="31"/>
      <c r="G234" s="73"/>
      <c r="N234" s="29">
        <f>DO!B234</f>
        <v>0</v>
      </c>
    </row>
    <row r="235" spans="2:14" s="32" customFormat="1" ht="17.25" thickBot="1" x14ac:dyDescent="0.35">
      <c r="B235" s="31"/>
      <c r="C235" s="128"/>
      <c r="D235" s="26"/>
      <c r="E235" s="31"/>
      <c r="F235" s="31"/>
      <c r="G235" s="73"/>
      <c r="N235" s="29" t="str">
        <f>DO!B235</f>
        <v>Outcome 21</v>
      </c>
    </row>
    <row r="236" spans="2:14" s="32" customFormat="1" ht="17.25" thickBot="1" x14ac:dyDescent="0.35">
      <c r="B236" s="31"/>
      <c r="C236" s="128" t="s">
        <v>1019</v>
      </c>
      <c r="D236" s="75" t="str">
        <f ca="1">J236</f>
        <v/>
      </c>
      <c r="E236" s="31"/>
      <c r="F236" s="31"/>
      <c r="G236" s="73"/>
      <c r="H236" s="32">
        <f>MATCH(C236,N:N,0)</f>
        <v>405</v>
      </c>
      <c r="I236" s="32" t="s">
        <v>991</v>
      </c>
      <c r="J236" s="32" t="str">
        <f ca="1">INDIRECT(I236&amp;H236)</f>
        <v/>
      </c>
      <c r="K236" s="32" t="str">
        <f ca="1">IF(J236=0,"",J236)</f>
        <v/>
      </c>
      <c r="N236" s="29">
        <f>DO!B236</f>
        <v>0</v>
      </c>
    </row>
    <row r="237" spans="2:14" s="32" customFormat="1" ht="16.5" x14ac:dyDescent="0.3">
      <c r="B237" s="31"/>
      <c r="C237" s="124"/>
      <c r="D237" s="23"/>
      <c r="E237" s="31"/>
      <c r="F237" s="31"/>
      <c r="G237" s="73"/>
      <c r="N237" s="29">
        <f>DO!B237</f>
        <v>0</v>
      </c>
    </row>
    <row r="238" spans="2:14" s="32" customFormat="1" ht="16.5" x14ac:dyDescent="0.3">
      <c r="B238" s="31"/>
      <c r="C238" s="128"/>
      <c r="D238" s="24"/>
      <c r="E238" s="31"/>
      <c r="F238" s="31"/>
      <c r="G238" s="73"/>
      <c r="N238" s="29">
        <f>DO!B238</f>
        <v>0</v>
      </c>
    </row>
    <row r="239" spans="2:14" s="32" customFormat="1" ht="16.5" x14ac:dyDescent="0.3">
      <c r="B239" s="31"/>
      <c r="C239" s="128"/>
      <c r="D239" s="25"/>
      <c r="E239" s="31"/>
      <c r="F239" s="31"/>
      <c r="G239" s="73"/>
      <c r="N239" s="29">
        <f>DO!B239</f>
        <v>0</v>
      </c>
    </row>
    <row r="240" spans="2:14" s="32" customFormat="1" ht="16.5" x14ac:dyDescent="0.3">
      <c r="B240" s="31"/>
      <c r="C240" s="128"/>
      <c r="D240" s="25"/>
      <c r="E240" s="31"/>
      <c r="F240" s="31"/>
      <c r="G240" s="73"/>
      <c r="N240" s="29">
        <f>DO!B240</f>
        <v>0</v>
      </c>
    </row>
    <row r="241" spans="2:14" s="32" customFormat="1" ht="17.25" thickBot="1" x14ac:dyDescent="0.35">
      <c r="B241" s="31"/>
      <c r="C241" s="128"/>
      <c r="D241" s="26"/>
      <c r="E241" s="31"/>
      <c r="F241" s="31"/>
      <c r="G241" s="73"/>
      <c r="N241" s="29">
        <f>DO!B241</f>
        <v>0</v>
      </c>
    </row>
    <row r="242" spans="2:14" s="32" customFormat="1" ht="17.25" thickBot="1" x14ac:dyDescent="0.35">
      <c r="B242" s="31"/>
      <c r="C242" s="128" t="s">
        <v>1020</v>
      </c>
      <c r="D242" s="75" t="str">
        <f ca="1">J242</f>
        <v/>
      </c>
      <c r="E242" s="31"/>
      <c r="F242" s="31"/>
      <c r="G242" s="73"/>
      <c r="H242" s="32">
        <f>MATCH(C242,N:N,0)</f>
        <v>415</v>
      </c>
      <c r="I242" s="32" t="s">
        <v>991</v>
      </c>
      <c r="J242" s="32" t="str">
        <f ca="1">INDIRECT(I242&amp;H242)</f>
        <v/>
      </c>
      <c r="K242" s="32" t="str">
        <f ca="1">IF(J242=0,"",J242)</f>
        <v/>
      </c>
      <c r="N242" s="29">
        <f>DO!B242</f>
        <v>0</v>
      </c>
    </row>
    <row r="243" spans="2:14" s="32" customFormat="1" ht="16.5" x14ac:dyDescent="0.3">
      <c r="B243" s="31"/>
      <c r="C243" s="124"/>
      <c r="D243" s="23"/>
      <c r="E243" s="31"/>
      <c r="F243" s="31"/>
      <c r="G243" s="73"/>
      <c r="N243" s="29">
        <f>DO!B243</f>
        <v>0</v>
      </c>
    </row>
    <row r="244" spans="2:14" s="32" customFormat="1" ht="16.5" x14ac:dyDescent="0.3">
      <c r="B244" s="31"/>
      <c r="C244" s="128"/>
      <c r="D244" s="24"/>
      <c r="E244" s="31"/>
      <c r="F244" s="31"/>
      <c r="G244" s="73"/>
      <c r="N244" s="29">
        <f>DO!B244</f>
        <v>0</v>
      </c>
    </row>
    <row r="245" spans="2:14" s="32" customFormat="1" ht="16.5" x14ac:dyDescent="0.3">
      <c r="B245" s="31"/>
      <c r="C245" s="128"/>
      <c r="D245" s="25"/>
      <c r="E245" s="31"/>
      <c r="F245" s="31"/>
      <c r="G245" s="73"/>
      <c r="N245" s="29" t="str">
        <f>DO!B245</f>
        <v>Outcome 22</v>
      </c>
    </row>
    <row r="246" spans="2:14" s="32" customFormat="1" ht="16.5" x14ac:dyDescent="0.3">
      <c r="B246" s="31"/>
      <c r="C246" s="128"/>
      <c r="D246" s="25"/>
      <c r="E246" s="31"/>
      <c r="F246" s="31"/>
      <c r="G246" s="73"/>
      <c r="N246" s="29">
        <f>DO!B246</f>
        <v>0</v>
      </c>
    </row>
    <row r="247" spans="2:14" s="32" customFormat="1" ht="17.25" thickBot="1" x14ac:dyDescent="0.35">
      <c r="B247" s="31"/>
      <c r="C247" s="128"/>
      <c r="D247" s="26"/>
      <c r="E247" s="31"/>
      <c r="F247" s="31"/>
      <c r="G247" s="73"/>
      <c r="N247" s="29">
        <f>DO!B247</f>
        <v>0</v>
      </c>
    </row>
    <row r="248" spans="2:14" s="32" customFormat="1" ht="17.25" thickBot="1" x14ac:dyDescent="0.35">
      <c r="B248" s="31"/>
      <c r="C248" s="128" t="s">
        <v>1021</v>
      </c>
      <c r="D248" s="75" t="str">
        <f ca="1">J248</f>
        <v/>
      </c>
      <c r="E248" s="31"/>
      <c r="F248" s="31"/>
      <c r="G248" s="73"/>
      <c r="H248" s="32">
        <f>MATCH(C248,N:N,0)</f>
        <v>425</v>
      </c>
      <c r="I248" s="32" t="s">
        <v>991</v>
      </c>
      <c r="J248" s="32" t="str">
        <f ca="1">INDIRECT(I248&amp;H248)</f>
        <v/>
      </c>
      <c r="K248" s="32" t="str">
        <f ca="1">IF(J248=0,"",J248)</f>
        <v/>
      </c>
      <c r="N248" s="29">
        <f>DO!B248</f>
        <v>0</v>
      </c>
    </row>
    <row r="249" spans="2:14" s="32" customFormat="1" ht="16.5" x14ac:dyDescent="0.3">
      <c r="B249" s="31"/>
      <c r="C249" s="31"/>
      <c r="D249" s="23"/>
      <c r="E249" s="31"/>
      <c r="F249" s="31"/>
      <c r="G249" s="73"/>
      <c r="N249" s="29">
        <f>DO!B249</f>
        <v>0</v>
      </c>
    </row>
    <row r="250" spans="2:14" s="32" customFormat="1" ht="16.5" x14ac:dyDescent="0.3">
      <c r="B250" s="31"/>
      <c r="C250" s="64"/>
      <c r="D250" s="24"/>
      <c r="E250" s="31"/>
      <c r="F250" s="31"/>
      <c r="G250" s="73"/>
      <c r="N250" s="29">
        <f>DO!B250</f>
        <v>0</v>
      </c>
    </row>
    <row r="251" spans="2:14" s="32" customFormat="1" ht="16.5" x14ac:dyDescent="0.3">
      <c r="B251" s="31"/>
      <c r="C251" s="64"/>
      <c r="D251" s="25"/>
      <c r="E251" s="31"/>
      <c r="F251" s="31"/>
      <c r="G251" s="73"/>
      <c r="N251" s="29">
        <f>DO!B251</f>
        <v>0</v>
      </c>
    </row>
    <row r="252" spans="2:14" s="32" customFormat="1" ht="16.5" x14ac:dyDescent="0.3">
      <c r="B252" s="31"/>
      <c r="C252" s="64"/>
      <c r="D252" s="25"/>
      <c r="E252" s="31"/>
      <c r="F252" s="31"/>
      <c r="G252" s="73"/>
      <c r="N252" s="29">
        <f>DO!B252</f>
        <v>0</v>
      </c>
    </row>
    <row r="253" spans="2:14" s="32" customFormat="1" ht="17.25" thickBot="1" x14ac:dyDescent="0.35">
      <c r="B253" s="31"/>
      <c r="C253" s="64"/>
      <c r="D253" s="26"/>
      <c r="E253" s="31"/>
      <c r="F253" s="31"/>
      <c r="G253" s="73"/>
      <c r="N253" s="29">
        <f>DO!B253</f>
        <v>0</v>
      </c>
    </row>
    <row r="254" spans="2:14" s="32" customFormat="1" ht="16.5" x14ac:dyDescent="0.3">
      <c r="B254" s="31"/>
      <c r="C254" s="31"/>
      <c r="D254" s="31"/>
      <c r="E254" s="31"/>
      <c r="F254" s="31"/>
      <c r="G254" s="73"/>
      <c r="N254" s="29">
        <f>DO!B254</f>
        <v>0</v>
      </c>
    </row>
    <row r="255" spans="2:14" s="32" customFormat="1" ht="16.5" x14ac:dyDescent="0.3">
      <c r="B255" s="31"/>
      <c r="C255" s="31"/>
      <c r="D255" s="31"/>
      <c r="E255" s="31"/>
      <c r="F255" s="31"/>
      <c r="G255" s="73"/>
      <c r="N255" s="29" t="str">
        <f>DO!B255</f>
        <v>Outcome 23</v>
      </c>
    </row>
    <row r="256" spans="2:14" ht="16.5" x14ac:dyDescent="0.3">
      <c r="H256" s="32"/>
      <c r="N256" s="29">
        <f>DO!B256</f>
        <v>0</v>
      </c>
    </row>
    <row r="257" spans="8:14" ht="16.5" x14ac:dyDescent="0.3">
      <c r="H257" s="32"/>
      <c r="N257" s="29">
        <f>DO!B257</f>
        <v>0</v>
      </c>
    </row>
    <row r="258" spans="8:14" ht="16.5" x14ac:dyDescent="0.3">
      <c r="H258" s="32"/>
      <c r="N258" s="29">
        <f>DO!B258</f>
        <v>0</v>
      </c>
    </row>
    <row r="259" spans="8:14" ht="16.5" x14ac:dyDescent="0.3">
      <c r="H259" s="32"/>
      <c r="N259" s="29">
        <f>DO!B259</f>
        <v>0</v>
      </c>
    </row>
    <row r="260" spans="8:14" x14ac:dyDescent="0.25">
      <c r="N260" s="29">
        <f>DO!B260</f>
        <v>0</v>
      </c>
    </row>
    <row r="261" spans="8:14" x14ac:dyDescent="0.25">
      <c r="N261" s="29">
        <f>DO!B261</f>
        <v>0</v>
      </c>
    </row>
    <row r="262" spans="8:14" x14ac:dyDescent="0.25">
      <c r="N262" s="29">
        <f>DO!B262</f>
        <v>0</v>
      </c>
    </row>
    <row r="263" spans="8:14" x14ac:dyDescent="0.25">
      <c r="N263" s="29">
        <f>DO!B263</f>
        <v>0</v>
      </c>
    </row>
    <row r="264" spans="8:14" x14ac:dyDescent="0.25">
      <c r="N264" s="29">
        <f>DO!B264</f>
        <v>0</v>
      </c>
    </row>
    <row r="265" spans="8:14" x14ac:dyDescent="0.25">
      <c r="N265" s="29" t="str">
        <f>DO!B265</f>
        <v>Outcome 24</v>
      </c>
    </row>
    <row r="266" spans="8:14" x14ac:dyDescent="0.25">
      <c r="N266" s="29">
        <f>DO!B266</f>
        <v>0</v>
      </c>
    </row>
    <row r="267" spans="8:14" x14ac:dyDescent="0.25">
      <c r="N267" s="29">
        <f>DO!B267</f>
        <v>0</v>
      </c>
    </row>
    <row r="268" spans="8:14" x14ac:dyDescent="0.25">
      <c r="N268" s="29">
        <f>DO!B268</f>
        <v>0</v>
      </c>
    </row>
    <row r="269" spans="8:14" x14ac:dyDescent="0.25">
      <c r="N269" s="29">
        <f>DO!B269</f>
        <v>0</v>
      </c>
    </row>
    <row r="270" spans="8:14" x14ac:dyDescent="0.25">
      <c r="N270" s="29">
        <f>DO!B270</f>
        <v>0</v>
      </c>
    </row>
    <row r="271" spans="8:14" x14ac:dyDescent="0.25">
      <c r="N271" s="29">
        <f>DO!B271</f>
        <v>0</v>
      </c>
    </row>
    <row r="272" spans="8:14" x14ac:dyDescent="0.25">
      <c r="N272" s="29">
        <f>DO!B272</f>
        <v>0</v>
      </c>
    </row>
    <row r="273" spans="14:14" x14ac:dyDescent="0.25">
      <c r="N273" s="29">
        <f>DO!B273</f>
        <v>0</v>
      </c>
    </row>
    <row r="274" spans="14:14" x14ac:dyDescent="0.25">
      <c r="N274" s="29">
        <f>DO!B274</f>
        <v>0</v>
      </c>
    </row>
    <row r="275" spans="14:14" x14ac:dyDescent="0.25">
      <c r="N275" s="29" t="str">
        <f>DO!B275</f>
        <v>Outcome 25</v>
      </c>
    </row>
    <row r="276" spans="14:14" x14ac:dyDescent="0.25">
      <c r="N276" s="29">
        <f>DO!B276</f>
        <v>0</v>
      </c>
    </row>
    <row r="277" spans="14:14" x14ac:dyDescent="0.25">
      <c r="N277" s="29">
        <f>DO!B277</f>
        <v>0</v>
      </c>
    </row>
    <row r="278" spans="14:14" x14ac:dyDescent="0.25">
      <c r="N278" s="29">
        <f>DO!B278</f>
        <v>0</v>
      </c>
    </row>
    <row r="279" spans="14:14" x14ac:dyDescent="0.25">
      <c r="N279" s="29">
        <f>DO!B279</f>
        <v>0</v>
      </c>
    </row>
    <row r="280" spans="14:14" x14ac:dyDescent="0.25">
      <c r="N280" s="29">
        <f>DO!B280</f>
        <v>0</v>
      </c>
    </row>
    <row r="281" spans="14:14" x14ac:dyDescent="0.25">
      <c r="N281" s="29">
        <f>DO!B281</f>
        <v>0</v>
      </c>
    </row>
    <row r="282" spans="14:14" x14ac:dyDescent="0.25">
      <c r="N282" s="29">
        <f>DO!B282</f>
        <v>0</v>
      </c>
    </row>
    <row r="283" spans="14:14" x14ac:dyDescent="0.25">
      <c r="N283" s="29">
        <f>DO!B283</f>
        <v>0</v>
      </c>
    </row>
    <row r="284" spans="14:14" x14ac:dyDescent="0.25">
      <c r="N284" s="29">
        <f>DO!B284</f>
        <v>0</v>
      </c>
    </row>
    <row r="285" spans="14:14" x14ac:dyDescent="0.25">
      <c r="N285" s="29" t="str">
        <f>DO!B285</f>
        <v>Outcome 26</v>
      </c>
    </row>
    <row r="286" spans="14:14" x14ac:dyDescent="0.25">
      <c r="N286" s="29">
        <f>DO!B286</f>
        <v>0</v>
      </c>
    </row>
    <row r="287" spans="14:14" x14ac:dyDescent="0.25">
      <c r="N287" s="29">
        <f>DO!B287</f>
        <v>0</v>
      </c>
    </row>
    <row r="288" spans="14:14" x14ac:dyDescent="0.25">
      <c r="N288" s="29">
        <f>DO!B288</f>
        <v>0</v>
      </c>
    </row>
    <row r="289" spans="14:14" x14ac:dyDescent="0.25">
      <c r="N289" s="29">
        <f>DO!B289</f>
        <v>0</v>
      </c>
    </row>
    <row r="290" spans="14:14" x14ac:dyDescent="0.25">
      <c r="N290" s="29">
        <f>DO!B290</f>
        <v>0</v>
      </c>
    </row>
    <row r="291" spans="14:14" x14ac:dyDescent="0.25">
      <c r="N291" s="29">
        <f>DO!B291</f>
        <v>0</v>
      </c>
    </row>
    <row r="292" spans="14:14" x14ac:dyDescent="0.25">
      <c r="N292" s="29">
        <f>DO!B292</f>
        <v>0</v>
      </c>
    </row>
    <row r="293" spans="14:14" x14ac:dyDescent="0.25">
      <c r="N293" s="29">
        <f>DO!B293</f>
        <v>0</v>
      </c>
    </row>
    <row r="294" spans="14:14" x14ac:dyDescent="0.25">
      <c r="N294" s="29">
        <f>DO!B294</f>
        <v>0</v>
      </c>
    </row>
    <row r="295" spans="14:14" x14ac:dyDescent="0.25">
      <c r="N295" s="29" t="str">
        <f>DO!B295</f>
        <v>Outcome 27</v>
      </c>
    </row>
    <row r="296" spans="14:14" x14ac:dyDescent="0.25">
      <c r="N296" s="29">
        <f>DO!B296</f>
        <v>0</v>
      </c>
    </row>
    <row r="297" spans="14:14" x14ac:dyDescent="0.25">
      <c r="N297" s="29">
        <f>DO!B297</f>
        <v>0</v>
      </c>
    </row>
    <row r="298" spans="14:14" x14ac:dyDescent="0.25">
      <c r="N298" s="29">
        <f>DO!B298</f>
        <v>0</v>
      </c>
    </row>
    <row r="299" spans="14:14" x14ac:dyDescent="0.25">
      <c r="N299" s="29">
        <f>DO!B299</f>
        <v>0</v>
      </c>
    </row>
    <row r="300" spans="14:14" x14ac:dyDescent="0.25">
      <c r="N300" s="29">
        <f>DO!B300</f>
        <v>0</v>
      </c>
    </row>
    <row r="301" spans="14:14" x14ac:dyDescent="0.25">
      <c r="N301" s="29">
        <f>DO!B301</f>
        <v>0</v>
      </c>
    </row>
    <row r="302" spans="14:14" x14ac:dyDescent="0.25">
      <c r="N302" s="29">
        <f>DO!B302</f>
        <v>0</v>
      </c>
    </row>
    <row r="303" spans="14:14" x14ac:dyDescent="0.25">
      <c r="N303" s="29">
        <f>DO!B303</f>
        <v>0</v>
      </c>
    </row>
    <row r="304" spans="14:14" x14ac:dyDescent="0.25">
      <c r="N304" s="29">
        <f>DO!B304</f>
        <v>0</v>
      </c>
    </row>
    <row r="305" spans="14:14" x14ac:dyDescent="0.25">
      <c r="N305" s="29" t="str">
        <f>DO!B305</f>
        <v>Outcome 28</v>
      </c>
    </row>
    <row r="306" spans="14:14" x14ac:dyDescent="0.25">
      <c r="N306" s="29">
        <f>DO!B306</f>
        <v>0</v>
      </c>
    </row>
    <row r="307" spans="14:14" x14ac:dyDescent="0.25">
      <c r="N307" s="29">
        <f>DO!B307</f>
        <v>0</v>
      </c>
    </row>
    <row r="308" spans="14:14" x14ac:dyDescent="0.25">
      <c r="N308" s="29">
        <f>DO!B308</f>
        <v>0</v>
      </c>
    </row>
    <row r="309" spans="14:14" x14ac:dyDescent="0.25">
      <c r="N309" s="29">
        <f>DO!B309</f>
        <v>0</v>
      </c>
    </row>
    <row r="310" spans="14:14" x14ac:dyDescent="0.25">
      <c r="N310" s="29">
        <f>DO!B310</f>
        <v>0</v>
      </c>
    </row>
    <row r="311" spans="14:14" x14ac:dyDescent="0.25">
      <c r="N311" s="29">
        <f>DO!B311</f>
        <v>0</v>
      </c>
    </row>
    <row r="312" spans="14:14" x14ac:dyDescent="0.25">
      <c r="N312" s="29">
        <f>DO!B312</f>
        <v>0</v>
      </c>
    </row>
    <row r="313" spans="14:14" x14ac:dyDescent="0.25">
      <c r="N313" s="29">
        <f>DO!B313</f>
        <v>0</v>
      </c>
    </row>
    <row r="314" spans="14:14" x14ac:dyDescent="0.25">
      <c r="N314" s="29">
        <f>DO!B314</f>
        <v>0</v>
      </c>
    </row>
    <row r="315" spans="14:14" x14ac:dyDescent="0.25">
      <c r="N315" s="29" t="str">
        <f>DO!B315</f>
        <v>Outcome 29</v>
      </c>
    </row>
    <row r="316" spans="14:14" x14ac:dyDescent="0.25">
      <c r="N316" s="29">
        <f>DO!B316</f>
        <v>0</v>
      </c>
    </row>
    <row r="317" spans="14:14" x14ac:dyDescent="0.25">
      <c r="N317" s="29">
        <f>DO!B317</f>
        <v>0</v>
      </c>
    </row>
    <row r="318" spans="14:14" x14ac:dyDescent="0.25">
      <c r="N318" s="29">
        <f>DO!B318</f>
        <v>0</v>
      </c>
    </row>
    <row r="319" spans="14:14" x14ac:dyDescent="0.25">
      <c r="N319" s="29">
        <f>DO!B319</f>
        <v>0</v>
      </c>
    </row>
    <row r="320" spans="14:14" x14ac:dyDescent="0.25">
      <c r="N320" s="29">
        <f>DO!B320</f>
        <v>0</v>
      </c>
    </row>
    <row r="321" spans="14:14" x14ac:dyDescent="0.25">
      <c r="N321" s="29">
        <f>DO!B321</f>
        <v>0</v>
      </c>
    </row>
    <row r="322" spans="14:14" x14ac:dyDescent="0.25">
      <c r="N322" s="29">
        <f>DO!B322</f>
        <v>0</v>
      </c>
    </row>
    <row r="323" spans="14:14" x14ac:dyDescent="0.25">
      <c r="N323" s="29">
        <f>DO!B323</f>
        <v>0</v>
      </c>
    </row>
    <row r="324" spans="14:14" x14ac:dyDescent="0.25">
      <c r="N324" s="29">
        <f>DO!B324</f>
        <v>0</v>
      </c>
    </row>
    <row r="325" spans="14:14" x14ac:dyDescent="0.25">
      <c r="N325" s="29" t="str">
        <f>DO!B325</f>
        <v>Outcome 30</v>
      </c>
    </row>
    <row r="326" spans="14:14" x14ac:dyDescent="0.25">
      <c r="N326" s="29">
        <f>DO!B326</f>
        <v>0</v>
      </c>
    </row>
    <row r="327" spans="14:14" x14ac:dyDescent="0.25">
      <c r="N327" s="29">
        <f>DO!B327</f>
        <v>0</v>
      </c>
    </row>
    <row r="328" spans="14:14" x14ac:dyDescent="0.25">
      <c r="N328" s="29">
        <f>DO!B328</f>
        <v>0</v>
      </c>
    </row>
    <row r="329" spans="14:14" x14ac:dyDescent="0.25">
      <c r="N329" s="29">
        <f>DO!B329</f>
        <v>0</v>
      </c>
    </row>
    <row r="330" spans="14:14" x14ac:dyDescent="0.25">
      <c r="N330" s="29">
        <f>DO!B330</f>
        <v>0</v>
      </c>
    </row>
    <row r="331" spans="14:14" x14ac:dyDescent="0.25">
      <c r="N331" s="29">
        <f>DO!B331</f>
        <v>0</v>
      </c>
    </row>
    <row r="332" spans="14:14" x14ac:dyDescent="0.25">
      <c r="N332" s="29">
        <f>DO!B332</f>
        <v>0</v>
      </c>
    </row>
    <row r="333" spans="14:14" x14ac:dyDescent="0.25">
      <c r="N333" s="29">
        <f>DO!B333</f>
        <v>0</v>
      </c>
    </row>
    <row r="334" spans="14:14" x14ac:dyDescent="0.25">
      <c r="N334" s="29">
        <f>DO!B334</f>
        <v>0</v>
      </c>
    </row>
    <row r="335" spans="14:14" x14ac:dyDescent="0.25">
      <c r="N335" s="29" t="str">
        <f>DO!B335</f>
        <v>Outcome 31</v>
      </c>
    </row>
    <row r="336" spans="14:14" x14ac:dyDescent="0.25">
      <c r="N336" s="29">
        <f>DO!B336</f>
        <v>0</v>
      </c>
    </row>
    <row r="337" spans="14:14" x14ac:dyDescent="0.25">
      <c r="N337" s="29">
        <f>DO!B337</f>
        <v>0</v>
      </c>
    </row>
    <row r="338" spans="14:14" x14ac:dyDescent="0.25">
      <c r="N338" s="29">
        <f>DO!B338</f>
        <v>0</v>
      </c>
    </row>
    <row r="339" spans="14:14" x14ac:dyDescent="0.25">
      <c r="N339" s="29">
        <f>DO!B339</f>
        <v>0</v>
      </c>
    </row>
    <row r="340" spans="14:14" x14ac:dyDescent="0.25">
      <c r="N340" s="29">
        <f>DO!B340</f>
        <v>0</v>
      </c>
    </row>
    <row r="341" spans="14:14" x14ac:dyDescent="0.25">
      <c r="N341" s="29">
        <f>DO!B341</f>
        <v>0</v>
      </c>
    </row>
    <row r="342" spans="14:14" x14ac:dyDescent="0.25">
      <c r="N342" s="29">
        <f>DO!B342</f>
        <v>0</v>
      </c>
    </row>
    <row r="343" spans="14:14" x14ac:dyDescent="0.25">
      <c r="N343" s="29">
        <f>DO!B343</f>
        <v>0</v>
      </c>
    </row>
    <row r="344" spans="14:14" x14ac:dyDescent="0.25">
      <c r="N344" s="29">
        <f>DO!B344</f>
        <v>0</v>
      </c>
    </row>
    <row r="345" spans="14:14" x14ac:dyDescent="0.25">
      <c r="N345" s="29" t="str">
        <f>DO!B345</f>
        <v>Outcome 32</v>
      </c>
    </row>
    <row r="346" spans="14:14" x14ac:dyDescent="0.25">
      <c r="N346" s="29">
        <f>DO!B346</f>
        <v>0</v>
      </c>
    </row>
    <row r="347" spans="14:14" x14ac:dyDescent="0.25">
      <c r="N347" s="29">
        <f>DO!B347</f>
        <v>0</v>
      </c>
    </row>
    <row r="348" spans="14:14" x14ac:dyDescent="0.25">
      <c r="N348" s="29">
        <f>DO!B348</f>
        <v>0</v>
      </c>
    </row>
    <row r="349" spans="14:14" x14ac:dyDescent="0.25">
      <c r="N349" s="29">
        <f>DO!B349</f>
        <v>0</v>
      </c>
    </row>
    <row r="350" spans="14:14" x14ac:dyDescent="0.25">
      <c r="N350" s="29">
        <f>DO!B350</f>
        <v>0</v>
      </c>
    </row>
    <row r="351" spans="14:14" x14ac:dyDescent="0.25">
      <c r="N351" s="29">
        <f>DO!B351</f>
        <v>0</v>
      </c>
    </row>
    <row r="352" spans="14:14" x14ac:dyDescent="0.25">
      <c r="N352" s="29">
        <f>DO!B352</f>
        <v>0</v>
      </c>
    </row>
    <row r="353" spans="14:14" x14ac:dyDescent="0.25">
      <c r="N353" s="29">
        <f>DO!B353</f>
        <v>0</v>
      </c>
    </row>
    <row r="354" spans="14:14" x14ac:dyDescent="0.25">
      <c r="N354" s="29">
        <f>DO!B354</f>
        <v>0</v>
      </c>
    </row>
    <row r="355" spans="14:14" x14ac:dyDescent="0.25">
      <c r="N355" s="29" t="str">
        <f>DO!B355</f>
        <v>Outcome 33</v>
      </c>
    </row>
    <row r="356" spans="14:14" x14ac:dyDescent="0.25">
      <c r="N356" s="29">
        <f>DO!B356</f>
        <v>0</v>
      </c>
    </row>
    <row r="357" spans="14:14" x14ac:dyDescent="0.25">
      <c r="N357" s="29">
        <f>DO!B357</f>
        <v>0</v>
      </c>
    </row>
    <row r="358" spans="14:14" x14ac:dyDescent="0.25">
      <c r="N358" s="29">
        <f>DO!B358</f>
        <v>0</v>
      </c>
    </row>
    <row r="359" spans="14:14" x14ac:dyDescent="0.25">
      <c r="N359" s="29">
        <f>DO!B359</f>
        <v>0</v>
      </c>
    </row>
    <row r="360" spans="14:14" x14ac:dyDescent="0.25">
      <c r="N360" s="29">
        <f>DO!B360</f>
        <v>0</v>
      </c>
    </row>
    <row r="361" spans="14:14" x14ac:dyDescent="0.25">
      <c r="N361" s="29">
        <f>DO!B361</f>
        <v>0</v>
      </c>
    </row>
    <row r="362" spans="14:14" x14ac:dyDescent="0.25">
      <c r="N362" s="29">
        <f>DO!B362</f>
        <v>0</v>
      </c>
    </row>
    <row r="363" spans="14:14" x14ac:dyDescent="0.25">
      <c r="N363" s="29">
        <f>DO!B363</f>
        <v>0</v>
      </c>
    </row>
    <row r="364" spans="14:14" x14ac:dyDescent="0.25">
      <c r="N364" s="29">
        <f>DO!B364</f>
        <v>0</v>
      </c>
    </row>
    <row r="365" spans="14:14" x14ac:dyDescent="0.25">
      <c r="N365" s="29" t="str">
        <f>DO!B365</f>
        <v>Outcome 34</v>
      </c>
    </row>
    <row r="366" spans="14:14" x14ac:dyDescent="0.25">
      <c r="N366" s="29">
        <f>DO!B366</f>
        <v>0</v>
      </c>
    </row>
    <row r="367" spans="14:14" x14ac:dyDescent="0.25">
      <c r="N367" s="29">
        <f>DO!B367</f>
        <v>0</v>
      </c>
    </row>
    <row r="368" spans="14:14" x14ac:dyDescent="0.25">
      <c r="N368" s="29">
        <f>DO!B368</f>
        <v>0</v>
      </c>
    </row>
    <row r="369" spans="14:14" x14ac:dyDescent="0.25">
      <c r="N369" s="29">
        <f>DO!B369</f>
        <v>0</v>
      </c>
    </row>
    <row r="370" spans="14:14" x14ac:dyDescent="0.25">
      <c r="N370" s="29">
        <f>DO!B370</f>
        <v>0</v>
      </c>
    </row>
    <row r="371" spans="14:14" x14ac:dyDescent="0.25">
      <c r="N371" s="29">
        <f>DO!B371</f>
        <v>0</v>
      </c>
    </row>
    <row r="372" spans="14:14" x14ac:dyDescent="0.25">
      <c r="N372" s="29">
        <f>DO!B372</f>
        <v>0</v>
      </c>
    </row>
    <row r="373" spans="14:14" x14ac:dyDescent="0.25">
      <c r="N373" s="29">
        <f>DO!B373</f>
        <v>0</v>
      </c>
    </row>
    <row r="374" spans="14:14" x14ac:dyDescent="0.25">
      <c r="N374" s="29">
        <f>DO!B374</f>
        <v>0</v>
      </c>
    </row>
    <row r="375" spans="14:14" x14ac:dyDescent="0.25">
      <c r="N375" s="29" t="str">
        <f>DO!B375</f>
        <v>Outcome 35</v>
      </c>
    </row>
    <row r="376" spans="14:14" x14ac:dyDescent="0.25">
      <c r="N376" s="29">
        <f>DO!B376</f>
        <v>0</v>
      </c>
    </row>
    <row r="377" spans="14:14" x14ac:dyDescent="0.25">
      <c r="N377" s="29">
        <f>DO!B377</f>
        <v>0</v>
      </c>
    </row>
    <row r="378" spans="14:14" x14ac:dyDescent="0.25">
      <c r="N378" s="29">
        <f>DO!B378</f>
        <v>0</v>
      </c>
    </row>
    <row r="379" spans="14:14" x14ac:dyDescent="0.25">
      <c r="N379" s="29">
        <f>DO!B379</f>
        <v>0</v>
      </c>
    </row>
    <row r="380" spans="14:14" x14ac:dyDescent="0.25">
      <c r="N380" s="29">
        <f>DO!B380</f>
        <v>0</v>
      </c>
    </row>
    <row r="381" spans="14:14" x14ac:dyDescent="0.25">
      <c r="N381" s="29">
        <f>DO!B381</f>
        <v>0</v>
      </c>
    </row>
    <row r="382" spans="14:14" x14ac:dyDescent="0.25">
      <c r="N382" s="29">
        <f>DO!B382</f>
        <v>0</v>
      </c>
    </row>
    <row r="383" spans="14:14" x14ac:dyDescent="0.25">
      <c r="N383" s="29">
        <f>DO!B383</f>
        <v>0</v>
      </c>
    </row>
    <row r="384" spans="14:14" x14ac:dyDescent="0.25">
      <c r="N384" s="29">
        <f>DO!B384</f>
        <v>0</v>
      </c>
    </row>
    <row r="385" spans="14:14" x14ac:dyDescent="0.25">
      <c r="N385" s="29" t="str">
        <f>DO!B385</f>
        <v>Outcome 36</v>
      </c>
    </row>
    <row r="386" spans="14:14" x14ac:dyDescent="0.25">
      <c r="N386" s="29">
        <f>DO!B386</f>
        <v>0</v>
      </c>
    </row>
    <row r="387" spans="14:14" x14ac:dyDescent="0.25">
      <c r="N387" s="29">
        <f>DO!B387</f>
        <v>0</v>
      </c>
    </row>
    <row r="388" spans="14:14" x14ac:dyDescent="0.25">
      <c r="N388" s="29">
        <f>DO!B388</f>
        <v>0</v>
      </c>
    </row>
    <row r="389" spans="14:14" x14ac:dyDescent="0.25">
      <c r="N389" s="29">
        <f>DO!B389</f>
        <v>0</v>
      </c>
    </row>
    <row r="390" spans="14:14" x14ac:dyDescent="0.25">
      <c r="N390" s="29">
        <f>DO!B390</f>
        <v>0</v>
      </c>
    </row>
    <row r="391" spans="14:14" x14ac:dyDescent="0.25">
      <c r="N391" s="29">
        <f>DO!B391</f>
        <v>0</v>
      </c>
    </row>
    <row r="392" spans="14:14" x14ac:dyDescent="0.25">
      <c r="N392" s="29">
        <f>DO!B392</f>
        <v>0</v>
      </c>
    </row>
    <row r="393" spans="14:14" x14ac:dyDescent="0.25">
      <c r="N393" s="29">
        <f>DO!B393</f>
        <v>0</v>
      </c>
    </row>
    <row r="394" spans="14:14" x14ac:dyDescent="0.25">
      <c r="N394" s="29">
        <f>DO!B394</f>
        <v>0</v>
      </c>
    </row>
    <row r="395" spans="14:14" x14ac:dyDescent="0.25">
      <c r="N395" s="29" t="str">
        <f>DO!B395</f>
        <v>Outcome 37</v>
      </c>
    </row>
    <row r="396" spans="14:14" x14ac:dyDescent="0.25">
      <c r="N396" s="29">
        <f>DO!B396</f>
        <v>0</v>
      </c>
    </row>
    <row r="397" spans="14:14" x14ac:dyDescent="0.25">
      <c r="N397" s="29">
        <f>DO!B397</f>
        <v>0</v>
      </c>
    </row>
    <row r="398" spans="14:14" x14ac:dyDescent="0.25">
      <c r="N398" s="29">
        <f>DO!B398</f>
        <v>0</v>
      </c>
    </row>
    <row r="399" spans="14:14" x14ac:dyDescent="0.25">
      <c r="N399" s="29">
        <f>DO!B399</f>
        <v>0</v>
      </c>
    </row>
    <row r="400" spans="14:14" x14ac:dyDescent="0.25">
      <c r="N400" s="29">
        <f>DO!B400</f>
        <v>0</v>
      </c>
    </row>
    <row r="401" spans="14:14" x14ac:dyDescent="0.25">
      <c r="N401" s="29">
        <f>DO!B401</f>
        <v>0</v>
      </c>
    </row>
    <row r="402" spans="14:14" x14ac:dyDescent="0.25">
      <c r="N402" s="29">
        <f>DO!B402</f>
        <v>0</v>
      </c>
    </row>
    <row r="403" spans="14:14" x14ac:dyDescent="0.25">
      <c r="N403" s="29">
        <f>DO!B403</f>
        <v>0</v>
      </c>
    </row>
    <row r="404" spans="14:14" x14ac:dyDescent="0.25">
      <c r="N404" s="29">
        <f>DO!B404</f>
        <v>0</v>
      </c>
    </row>
    <row r="405" spans="14:14" x14ac:dyDescent="0.25">
      <c r="N405" s="29" t="str">
        <f>DO!B405</f>
        <v>Outcome 38</v>
      </c>
    </row>
    <row r="406" spans="14:14" x14ac:dyDescent="0.25">
      <c r="N406" s="29">
        <f>DO!B406</f>
        <v>0</v>
      </c>
    </row>
    <row r="407" spans="14:14" x14ac:dyDescent="0.25">
      <c r="N407" s="29">
        <f>DO!B407</f>
        <v>0</v>
      </c>
    </row>
    <row r="408" spans="14:14" x14ac:dyDescent="0.25">
      <c r="N408" s="29">
        <f>DO!B408</f>
        <v>0</v>
      </c>
    </row>
    <row r="409" spans="14:14" x14ac:dyDescent="0.25">
      <c r="N409" s="29">
        <f>DO!B409</f>
        <v>0</v>
      </c>
    </row>
    <row r="410" spans="14:14" x14ac:dyDescent="0.25">
      <c r="N410" s="29">
        <f>DO!B410</f>
        <v>0</v>
      </c>
    </row>
    <row r="411" spans="14:14" x14ac:dyDescent="0.25">
      <c r="N411" s="29">
        <f>DO!B411</f>
        <v>0</v>
      </c>
    </row>
    <row r="412" spans="14:14" x14ac:dyDescent="0.25">
      <c r="N412" s="29">
        <f>DO!B412</f>
        <v>0</v>
      </c>
    </row>
    <row r="413" spans="14:14" x14ac:dyDescent="0.25">
      <c r="N413" s="29">
        <f>DO!B413</f>
        <v>0</v>
      </c>
    </row>
    <row r="414" spans="14:14" x14ac:dyDescent="0.25">
      <c r="N414" s="29">
        <f>DO!B414</f>
        <v>0</v>
      </c>
    </row>
    <row r="415" spans="14:14" x14ac:dyDescent="0.25">
      <c r="N415" s="29" t="str">
        <f>DO!B415</f>
        <v>Outcome 39</v>
      </c>
    </row>
    <row r="416" spans="14:14" x14ac:dyDescent="0.25">
      <c r="N416" s="29">
        <f>DO!B416</f>
        <v>0</v>
      </c>
    </row>
    <row r="417" spans="14:14" x14ac:dyDescent="0.25">
      <c r="N417" s="29">
        <f>DO!B417</f>
        <v>0</v>
      </c>
    </row>
    <row r="418" spans="14:14" x14ac:dyDescent="0.25">
      <c r="N418" s="29">
        <f>DO!B418</f>
        <v>0</v>
      </c>
    </row>
    <row r="419" spans="14:14" x14ac:dyDescent="0.25">
      <c r="N419" s="29">
        <f>DO!B419</f>
        <v>0</v>
      </c>
    </row>
    <row r="420" spans="14:14" x14ac:dyDescent="0.25">
      <c r="N420" s="29">
        <f>DO!B420</f>
        <v>0</v>
      </c>
    </row>
    <row r="421" spans="14:14" x14ac:dyDescent="0.25">
      <c r="N421" s="29">
        <f>DO!B421</f>
        <v>0</v>
      </c>
    </row>
    <row r="422" spans="14:14" x14ac:dyDescent="0.25">
      <c r="N422" s="29">
        <f>DO!B422</f>
        <v>0</v>
      </c>
    </row>
    <row r="423" spans="14:14" x14ac:dyDescent="0.25">
      <c r="N423" s="29">
        <f>DO!B423</f>
        <v>0</v>
      </c>
    </row>
    <row r="424" spans="14:14" x14ac:dyDescent="0.25">
      <c r="N424" s="29">
        <f>DO!B424</f>
        <v>0</v>
      </c>
    </row>
    <row r="425" spans="14:14" x14ac:dyDescent="0.25">
      <c r="N425" s="29" t="str">
        <f>DO!B425</f>
        <v>Outcome 40</v>
      </c>
    </row>
    <row r="426" spans="14:14" x14ac:dyDescent="0.25">
      <c r="N426" s="29">
        <f>DO!B426</f>
        <v>0</v>
      </c>
    </row>
    <row r="427" spans="14:14" x14ac:dyDescent="0.25">
      <c r="N427" s="29">
        <f>DO!B427</f>
        <v>0</v>
      </c>
    </row>
    <row r="428" spans="14:14" x14ac:dyDescent="0.25">
      <c r="N428" s="29">
        <f>DO!B428</f>
        <v>0</v>
      </c>
    </row>
    <row r="429" spans="14:14" x14ac:dyDescent="0.25">
      <c r="N429" s="29">
        <f>DO!B429</f>
        <v>0</v>
      </c>
    </row>
    <row r="430" spans="14:14" x14ac:dyDescent="0.25">
      <c r="N430" s="29">
        <f>DO!B430</f>
        <v>0</v>
      </c>
    </row>
    <row r="431" spans="14:14" x14ac:dyDescent="0.25">
      <c r="N431" s="29">
        <f>DO!B431</f>
        <v>0</v>
      </c>
    </row>
    <row r="432" spans="14:14" x14ac:dyDescent="0.25">
      <c r="N432" s="29">
        <f>DO!B432</f>
        <v>0</v>
      </c>
    </row>
    <row r="433" spans="14:14" x14ac:dyDescent="0.25">
      <c r="N433" s="29">
        <f>DO!B433</f>
        <v>0</v>
      </c>
    </row>
    <row r="434" spans="14:14" x14ac:dyDescent="0.25">
      <c r="N434" s="29">
        <f>DO!B434</f>
        <v>0</v>
      </c>
    </row>
    <row r="435" spans="14:14" x14ac:dyDescent="0.25">
      <c r="N435" s="29">
        <f>DO!B435</f>
        <v>0</v>
      </c>
    </row>
    <row r="436" spans="14:14" x14ac:dyDescent="0.25">
      <c r="N436" s="29">
        <f>DO!B436</f>
        <v>0</v>
      </c>
    </row>
    <row r="437" spans="14:14" x14ac:dyDescent="0.25">
      <c r="N437" s="29">
        <f>DO!B437</f>
        <v>0</v>
      </c>
    </row>
    <row r="438" spans="14:14" x14ac:dyDescent="0.25">
      <c r="N438" s="29">
        <f>DO!B438</f>
        <v>0</v>
      </c>
    </row>
    <row r="439" spans="14:14" x14ac:dyDescent="0.25">
      <c r="N439" s="29">
        <f>DO!B439</f>
        <v>0</v>
      </c>
    </row>
    <row r="440" spans="14:14" x14ac:dyDescent="0.25">
      <c r="N440" s="29">
        <f>DO!B440</f>
        <v>0</v>
      </c>
    </row>
    <row r="441" spans="14:14" x14ac:dyDescent="0.25">
      <c r="N441" s="29">
        <f>DO!B441</f>
        <v>0</v>
      </c>
    </row>
    <row r="442" spans="14:14" x14ac:dyDescent="0.25">
      <c r="N442" s="29">
        <f>DO!B442</f>
        <v>0</v>
      </c>
    </row>
    <row r="443" spans="14:14" x14ac:dyDescent="0.25">
      <c r="N443" s="29">
        <f>DO!B443</f>
        <v>0</v>
      </c>
    </row>
    <row r="444" spans="14:14" x14ac:dyDescent="0.25">
      <c r="N444" s="29">
        <f>DO!B444</f>
        <v>0</v>
      </c>
    </row>
    <row r="445" spans="14:14" x14ac:dyDescent="0.25">
      <c r="N445" s="29">
        <f>DO!B445</f>
        <v>0</v>
      </c>
    </row>
    <row r="446" spans="14:14" x14ac:dyDescent="0.25">
      <c r="N446" s="29">
        <f>DO!B446</f>
        <v>0</v>
      </c>
    </row>
    <row r="447" spans="14:14" x14ac:dyDescent="0.25">
      <c r="N447" s="29">
        <f>DO!B447</f>
        <v>0</v>
      </c>
    </row>
    <row r="448" spans="14:14" x14ac:dyDescent="0.25">
      <c r="N448" s="29">
        <f>DO!B448</f>
        <v>0</v>
      </c>
    </row>
    <row r="449" spans="14:14" x14ac:dyDescent="0.25">
      <c r="N449" s="29">
        <f>DO!B449</f>
        <v>0</v>
      </c>
    </row>
    <row r="450" spans="14:14" x14ac:dyDescent="0.25">
      <c r="N450" s="29">
        <f>DO!B450</f>
        <v>0</v>
      </c>
    </row>
    <row r="451" spans="14:14" x14ac:dyDescent="0.25">
      <c r="N451" s="29">
        <f>DO!B451</f>
        <v>0</v>
      </c>
    </row>
    <row r="452" spans="14:14" x14ac:dyDescent="0.25">
      <c r="N452" s="29">
        <f>DO!B452</f>
        <v>0</v>
      </c>
    </row>
    <row r="453" spans="14:14" x14ac:dyDescent="0.25">
      <c r="N453" s="29">
        <f>DO!B453</f>
        <v>0</v>
      </c>
    </row>
    <row r="454" spans="14:14" x14ac:dyDescent="0.25">
      <c r="N454" s="29">
        <f>DO!B454</f>
        <v>0</v>
      </c>
    </row>
    <row r="455" spans="14:14" x14ac:dyDescent="0.25">
      <c r="N455" s="29">
        <f>DO!B455</f>
        <v>0</v>
      </c>
    </row>
    <row r="456" spans="14:14" x14ac:dyDescent="0.25">
      <c r="N456" s="29">
        <f>DO!B456</f>
        <v>0</v>
      </c>
    </row>
    <row r="457" spans="14:14" x14ac:dyDescent="0.25">
      <c r="N457" s="29">
        <f>DO!B457</f>
        <v>0</v>
      </c>
    </row>
    <row r="458" spans="14:14" x14ac:dyDescent="0.25">
      <c r="N458" s="29">
        <f>DO!B458</f>
        <v>0</v>
      </c>
    </row>
    <row r="459" spans="14:14" x14ac:dyDescent="0.25">
      <c r="N459" s="29">
        <f>DO!B459</f>
        <v>0</v>
      </c>
    </row>
    <row r="460" spans="14:14" x14ac:dyDescent="0.25">
      <c r="N460" s="29">
        <f>DO!B460</f>
        <v>0</v>
      </c>
    </row>
    <row r="461" spans="14:14" x14ac:dyDescent="0.25">
      <c r="N461" s="29">
        <f>DO!B461</f>
        <v>0</v>
      </c>
    </row>
    <row r="462" spans="14:14" x14ac:dyDescent="0.25">
      <c r="N462" s="29">
        <f>DO!B462</f>
        <v>0</v>
      </c>
    </row>
    <row r="463" spans="14:14" x14ac:dyDescent="0.25">
      <c r="N463" s="29">
        <f>DO!B463</f>
        <v>0</v>
      </c>
    </row>
    <row r="464" spans="14:14" x14ac:dyDescent="0.25">
      <c r="N464" s="29">
        <f>DO!B464</f>
        <v>0</v>
      </c>
    </row>
    <row r="465" spans="14:14" x14ac:dyDescent="0.25">
      <c r="N465" s="29">
        <f>DO!B465</f>
        <v>0</v>
      </c>
    </row>
    <row r="466" spans="14:14" x14ac:dyDescent="0.25">
      <c r="N466" s="29">
        <f>DO!B466</f>
        <v>0</v>
      </c>
    </row>
    <row r="467" spans="14:14" x14ac:dyDescent="0.25">
      <c r="N467" s="29">
        <f>DO!B467</f>
        <v>0</v>
      </c>
    </row>
    <row r="468" spans="14:14" x14ac:dyDescent="0.25">
      <c r="N468" s="29">
        <f>DO!B468</f>
        <v>0</v>
      </c>
    </row>
    <row r="469" spans="14:14" x14ac:dyDescent="0.25">
      <c r="N469" s="29">
        <f>DO!B469</f>
        <v>0</v>
      </c>
    </row>
    <row r="470" spans="14:14" x14ac:dyDescent="0.25">
      <c r="N470" s="29">
        <f>DO!B470</f>
        <v>0</v>
      </c>
    </row>
    <row r="471" spans="14:14" x14ac:dyDescent="0.25">
      <c r="N471" s="29">
        <f>DO!B471</f>
        <v>0</v>
      </c>
    </row>
    <row r="472" spans="14:14" x14ac:dyDescent="0.25">
      <c r="N472" s="29">
        <f>DO!B472</f>
        <v>0</v>
      </c>
    </row>
    <row r="473" spans="14:14" x14ac:dyDescent="0.25">
      <c r="N473" s="29">
        <f>DO!B473</f>
        <v>0</v>
      </c>
    </row>
    <row r="474" spans="14:14" x14ac:dyDescent="0.25">
      <c r="N474" s="29">
        <f>DO!B474</f>
        <v>0</v>
      </c>
    </row>
    <row r="475" spans="14:14" x14ac:dyDescent="0.25">
      <c r="N475" s="29">
        <f>DO!B475</f>
        <v>0</v>
      </c>
    </row>
    <row r="476" spans="14:14" x14ac:dyDescent="0.25">
      <c r="N476" s="29">
        <f>DO!B476</f>
        <v>0</v>
      </c>
    </row>
    <row r="477" spans="14:14" x14ac:dyDescent="0.25">
      <c r="N477" s="29">
        <f>DO!B477</f>
        <v>0</v>
      </c>
    </row>
    <row r="478" spans="14:14" x14ac:dyDescent="0.25">
      <c r="N478" s="29">
        <f>DO!B478</f>
        <v>0</v>
      </c>
    </row>
    <row r="479" spans="14:14" x14ac:dyDescent="0.25">
      <c r="N479" s="29">
        <f>DO!B479</f>
        <v>0</v>
      </c>
    </row>
    <row r="480" spans="14:14" x14ac:dyDescent="0.25">
      <c r="N480" s="29">
        <f>DO!B480</f>
        <v>0</v>
      </c>
    </row>
    <row r="481" spans="14:14" x14ac:dyDescent="0.25">
      <c r="N481" s="29">
        <f>DO!B481</f>
        <v>0</v>
      </c>
    </row>
    <row r="482" spans="14:14" x14ac:dyDescent="0.25">
      <c r="N482" s="29">
        <f>DO!B482</f>
        <v>0</v>
      </c>
    </row>
    <row r="483" spans="14:14" x14ac:dyDescent="0.25">
      <c r="N483" s="29">
        <f>DO!B483</f>
        <v>0</v>
      </c>
    </row>
    <row r="484" spans="14:14" x14ac:dyDescent="0.25">
      <c r="N484" s="29">
        <f>DO!B484</f>
        <v>0</v>
      </c>
    </row>
    <row r="485" spans="14:14" x14ac:dyDescent="0.25">
      <c r="N485" s="29">
        <f>DO!B485</f>
        <v>0</v>
      </c>
    </row>
    <row r="486" spans="14:14" x14ac:dyDescent="0.25">
      <c r="N486" s="29">
        <f>DO!B486</f>
        <v>0</v>
      </c>
    </row>
    <row r="487" spans="14:14" x14ac:dyDescent="0.25">
      <c r="N487" s="29">
        <f>DO!B487</f>
        <v>0</v>
      </c>
    </row>
    <row r="488" spans="14:14" x14ac:dyDescent="0.25">
      <c r="N488" s="29">
        <f>DO!B488</f>
        <v>0</v>
      </c>
    </row>
    <row r="489" spans="14:14" x14ac:dyDescent="0.25">
      <c r="N489" s="29">
        <f>DO!B489</f>
        <v>0</v>
      </c>
    </row>
    <row r="490" spans="14:14" x14ac:dyDescent="0.25">
      <c r="N490" s="29">
        <f>DO!B490</f>
        <v>0</v>
      </c>
    </row>
    <row r="491" spans="14:14" x14ac:dyDescent="0.25">
      <c r="N491" s="29">
        <f>DO!B491</f>
        <v>0</v>
      </c>
    </row>
    <row r="492" spans="14:14" x14ac:dyDescent="0.25">
      <c r="N492" s="29">
        <f>DO!B492</f>
        <v>0</v>
      </c>
    </row>
    <row r="493" spans="14:14" x14ac:dyDescent="0.25">
      <c r="N493" s="29">
        <f>DO!B493</f>
        <v>0</v>
      </c>
    </row>
    <row r="494" spans="14:14" x14ac:dyDescent="0.25">
      <c r="N494" s="29">
        <f>DO!B494</f>
        <v>0</v>
      </c>
    </row>
    <row r="495" spans="14:14" x14ac:dyDescent="0.25">
      <c r="N495" s="29">
        <f>DO!B495</f>
        <v>0</v>
      </c>
    </row>
    <row r="496" spans="14:14" x14ac:dyDescent="0.25">
      <c r="N496" s="29">
        <f>DO!B496</f>
        <v>0</v>
      </c>
    </row>
    <row r="497" spans="14:14" x14ac:dyDescent="0.25">
      <c r="N497" s="29">
        <f>DO!B497</f>
        <v>0</v>
      </c>
    </row>
    <row r="498" spans="14:14" x14ac:dyDescent="0.25">
      <c r="N498" s="29">
        <f>DO!B498</f>
        <v>0</v>
      </c>
    </row>
    <row r="499" spans="14:14" x14ac:dyDescent="0.25">
      <c r="N499" s="29">
        <f>DO!B499</f>
        <v>0</v>
      </c>
    </row>
    <row r="500" spans="14:14" x14ac:dyDescent="0.25">
      <c r="N500" s="29">
        <f>DO!B500</f>
        <v>0</v>
      </c>
    </row>
    <row r="501" spans="14:14" x14ac:dyDescent="0.25">
      <c r="N501" s="29">
        <f>DO!B501</f>
        <v>0</v>
      </c>
    </row>
    <row r="502" spans="14:14" x14ac:dyDescent="0.25">
      <c r="N502" s="29">
        <f>DO!B502</f>
        <v>0</v>
      </c>
    </row>
    <row r="503" spans="14:14" x14ac:dyDescent="0.25">
      <c r="N503" s="29">
        <f>DO!B503</f>
        <v>0</v>
      </c>
    </row>
    <row r="504" spans="14:14" x14ac:dyDescent="0.25">
      <c r="N504" s="29">
        <f>DO!B504</f>
        <v>0</v>
      </c>
    </row>
    <row r="505" spans="14:14" x14ac:dyDescent="0.25">
      <c r="N505" s="29">
        <f>DO!B505</f>
        <v>0</v>
      </c>
    </row>
    <row r="506" spans="14:14" x14ac:dyDescent="0.25">
      <c r="N506" s="29">
        <f>DO!B506</f>
        <v>0</v>
      </c>
    </row>
    <row r="507" spans="14:14" x14ac:dyDescent="0.25">
      <c r="N507" s="29">
        <f>DO!B507</f>
        <v>0</v>
      </c>
    </row>
    <row r="508" spans="14:14" x14ac:dyDescent="0.25">
      <c r="N508" s="29">
        <f>DO!B508</f>
        <v>0</v>
      </c>
    </row>
    <row r="509" spans="14:14" x14ac:dyDescent="0.25">
      <c r="N509" s="29">
        <f>DO!B509</f>
        <v>0</v>
      </c>
    </row>
    <row r="510" spans="14:14" x14ac:dyDescent="0.25">
      <c r="N510" s="29">
        <f>DO!B510</f>
        <v>0</v>
      </c>
    </row>
    <row r="511" spans="14:14" x14ac:dyDescent="0.25">
      <c r="N511" s="29">
        <f>DO!B511</f>
        <v>0</v>
      </c>
    </row>
    <row r="512" spans="14:14" x14ac:dyDescent="0.25">
      <c r="N512" s="29">
        <f>DO!B512</f>
        <v>0</v>
      </c>
    </row>
    <row r="513" spans="14:14" x14ac:dyDescent="0.25">
      <c r="N513" s="29">
        <f>DO!B513</f>
        <v>0</v>
      </c>
    </row>
    <row r="514" spans="14:14" x14ac:dyDescent="0.25">
      <c r="N514" s="29">
        <f>DO!B514</f>
        <v>0</v>
      </c>
    </row>
    <row r="515" spans="14:14" x14ac:dyDescent="0.25">
      <c r="N515" s="29">
        <f>DO!B515</f>
        <v>0</v>
      </c>
    </row>
    <row r="516" spans="14:14" x14ac:dyDescent="0.25">
      <c r="N516" s="29">
        <f>DO!B516</f>
        <v>0</v>
      </c>
    </row>
    <row r="517" spans="14:14" x14ac:dyDescent="0.25">
      <c r="N517" s="29">
        <f>DO!B517</f>
        <v>0</v>
      </c>
    </row>
    <row r="518" spans="14:14" x14ac:dyDescent="0.25">
      <c r="N518" s="29">
        <f>DO!B518</f>
        <v>0</v>
      </c>
    </row>
    <row r="519" spans="14:14" x14ac:dyDescent="0.25">
      <c r="N519" s="29">
        <f>DO!B519</f>
        <v>0</v>
      </c>
    </row>
    <row r="520" spans="14:14" x14ac:dyDescent="0.25">
      <c r="N520" s="29">
        <f>DO!B520</f>
        <v>0</v>
      </c>
    </row>
    <row r="521" spans="14:14" x14ac:dyDescent="0.25">
      <c r="N521" s="29">
        <f>DO!B521</f>
        <v>0</v>
      </c>
    </row>
    <row r="522" spans="14:14" x14ac:dyDescent="0.25">
      <c r="N522" s="29">
        <f>DO!B522</f>
        <v>0</v>
      </c>
    </row>
    <row r="523" spans="14:14" x14ac:dyDescent="0.25">
      <c r="N523" s="29">
        <f>DO!B523</f>
        <v>0</v>
      </c>
    </row>
    <row r="524" spans="14:14" x14ac:dyDescent="0.25">
      <c r="N524" s="29">
        <f>DO!B524</f>
        <v>0</v>
      </c>
    </row>
    <row r="525" spans="14:14" x14ac:dyDescent="0.25">
      <c r="N525" s="29">
        <f>DO!B525</f>
        <v>0</v>
      </c>
    </row>
    <row r="526" spans="14:14" x14ac:dyDescent="0.25">
      <c r="N526" s="29">
        <f>DO!B526</f>
        <v>0</v>
      </c>
    </row>
    <row r="527" spans="14:14" x14ac:dyDescent="0.25">
      <c r="N527" s="29">
        <f>DO!B527</f>
        <v>0</v>
      </c>
    </row>
    <row r="528" spans="14:14" x14ac:dyDescent="0.25">
      <c r="N528" s="29">
        <f>DO!B528</f>
        <v>0</v>
      </c>
    </row>
    <row r="529" spans="14:14" x14ac:dyDescent="0.25">
      <c r="N529" s="29">
        <f>DO!B529</f>
        <v>0</v>
      </c>
    </row>
    <row r="530" spans="14:14" x14ac:dyDescent="0.25">
      <c r="N530" s="29">
        <f>DO!B530</f>
        <v>0</v>
      </c>
    </row>
    <row r="531" spans="14:14" x14ac:dyDescent="0.25">
      <c r="N531" s="29">
        <f>DO!B531</f>
        <v>0</v>
      </c>
    </row>
    <row r="532" spans="14:14" x14ac:dyDescent="0.25">
      <c r="N532" s="29">
        <f>DO!B532</f>
        <v>0</v>
      </c>
    </row>
    <row r="533" spans="14:14" x14ac:dyDescent="0.25">
      <c r="N533" s="29">
        <f>DO!B533</f>
        <v>0</v>
      </c>
    </row>
    <row r="534" spans="14:14" x14ac:dyDescent="0.25">
      <c r="N534" s="29">
        <f>DO!B534</f>
        <v>0</v>
      </c>
    </row>
    <row r="535" spans="14:14" x14ac:dyDescent="0.25">
      <c r="N535" s="29">
        <f>DO!B535</f>
        <v>0</v>
      </c>
    </row>
    <row r="536" spans="14:14" x14ac:dyDescent="0.25">
      <c r="N536" s="29">
        <f>DO!B536</f>
        <v>0</v>
      </c>
    </row>
    <row r="537" spans="14:14" x14ac:dyDescent="0.25">
      <c r="N537" s="29">
        <f>DO!B537</f>
        <v>0</v>
      </c>
    </row>
    <row r="538" spans="14:14" x14ac:dyDescent="0.25">
      <c r="N538" s="29">
        <f>DO!B538</f>
        <v>0</v>
      </c>
    </row>
    <row r="539" spans="14:14" x14ac:dyDescent="0.25">
      <c r="N539" s="29">
        <f>DO!B539</f>
        <v>0</v>
      </c>
    </row>
    <row r="540" spans="14:14" x14ac:dyDescent="0.25">
      <c r="N540" s="29">
        <f>DO!B540</f>
        <v>0</v>
      </c>
    </row>
    <row r="541" spans="14:14" x14ac:dyDescent="0.25">
      <c r="N541" s="29">
        <f>DO!B541</f>
        <v>0</v>
      </c>
    </row>
    <row r="542" spans="14:14" x14ac:dyDescent="0.25">
      <c r="N542" s="29">
        <f>DO!B542</f>
        <v>0</v>
      </c>
    </row>
    <row r="543" spans="14:14" x14ac:dyDescent="0.25">
      <c r="N543" s="29">
        <f>DO!B543</f>
        <v>0</v>
      </c>
    </row>
    <row r="544" spans="14:14" x14ac:dyDescent="0.25">
      <c r="N544" s="29">
        <f>DO!B544</f>
        <v>0</v>
      </c>
    </row>
    <row r="545" spans="14:14" x14ac:dyDescent="0.25">
      <c r="N545" s="29">
        <f>DO!B545</f>
        <v>0</v>
      </c>
    </row>
    <row r="546" spans="14:14" x14ac:dyDescent="0.25">
      <c r="N546" s="29">
        <f>DO!B546</f>
        <v>0</v>
      </c>
    </row>
    <row r="547" spans="14:14" x14ac:dyDescent="0.25">
      <c r="N547" s="29">
        <f>DO!B547</f>
        <v>0</v>
      </c>
    </row>
    <row r="548" spans="14:14" x14ac:dyDescent="0.25">
      <c r="N548" s="29">
        <f>DO!B548</f>
        <v>0</v>
      </c>
    </row>
    <row r="549" spans="14:14" x14ac:dyDescent="0.25">
      <c r="N549" s="29">
        <f>DO!B549</f>
        <v>0</v>
      </c>
    </row>
    <row r="550" spans="14:14" x14ac:dyDescent="0.25">
      <c r="N550" s="29">
        <f>DO!B550</f>
        <v>0</v>
      </c>
    </row>
    <row r="551" spans="14:14" x14ac:dyDescent="0.25">
      <c r="N551" s="29">
        <f>DO!B551</f>
        <v>0</v>
      </c>
    </row>
    <row r="552" spans="14:14" x14ac:dyDescent="0.25">
      <c r="N552" s="29">
        <f>DO!B552</f>
        <v>0</v>
      </c>
    </row>
    <row r="553" spans="14:14" x14ac:dyDescent="0.25">
      <c r="N553" s="29">
        <f>DO!B553</f>
        <v>0</v>
      </c>
    </row>
    <row r="554" spans="14:14" x14ac:dyDescent="0.25">
      <c r="N554" s="29">
        <f>DO!B554</f>
        <v>0</v>
      </c>
    </row>
    <row r="555" spans="14:14" x14ac:dyDescent="0.25">
      <c r="N555" s="29">
        <f>DO!B555</f>
        <v>0</v>
      </c>
    </row>
    <row r="556" spans="14:14" x14ac:dyDescent="0.25">
      <c r="N556" s="29">
        <f>DO!B556</f>
        <v>0</v>
      </c>
    </row>
    <row r="557" spans="14:14" x14ac:dyDescent="0.25">
      <c r="N557" s="29">
        <f>DO!B557</f>
        <v>0</v>
      </c>
    </row>
    <row r="558" spans="14:14" x14ac:dyDescent="0.25">
      <c r="N558" s="29">
        <f>DO!B558</f>
        <v>0</v>
      </c>
    </row>
    <row r="559" spans="14:14" x14ac:dyDescent="0.25">
      <c r="N559" s="29">
        <f>DO!B559</f>
        <v>0</v>
      </c>
    </row>
    <row r="560" spans="14:14" x14ac:dyDescent="0.25">
      <c r="N560" s="29">
        <f>DO!B560</f>
        <v>0</v>
      </c>
    </row>
    <row r="561" spans="14:14" x14ac:dyDescent="0.25">
      <c r="N561" s="29">
        <f>DO!B561</f>
        <v>0</v>
      </c>
    </row>
    <row r="562" spans="14:14" x14ac:dyDescent="0.25">
      <c r="N562" s="29">
        <f>DO!B562</f>
        <v>0</v>
      </c>
    </row>
    <row r="563" spans="14:14" x14ac:dyDescent="0.25">
      <c r="N563" s="29">
        <f>DO!B563</f>
        <v>0</v>
      </c>
    </row>
    <row r="564" spans="14:14" x14ac:dyDescent="0.25">
      <c r="N564" s="29">
        <f>DO!B564</f>
        <v>0</v>
      </c>
    </row>
    <row r="565" spans="14:14" x14ac:dyDescent="0.25">
      <c r="N565" s="29">
        <f>DO!B565</f>
        <v>0</v>
      </c>
    </row>
    <row r="566" spans="14:14" x14ac:dyDescent="0.25">
      <c r="N566" s="29">
        <f>DO!B566</f>
        <v>0</v>
      </c>
    </row>
    <row r="567" spans="14:14" x14ac:dyDescent="0.25">
      <c r="N567" s="29">
        <f>DO!B567</f>
        <v>0</v>
      </c>
    </row>
    <row r="568" spans="14:14" x14ac:dyDescent="0.25">
      <c r="N568" s="29">
        <f>DO!B568</f>
        <v>0</v>
      </c>
    </row>
    <row r="569" spans="14:14" x14ac:dyDescent="0.25">
      <c r="N569" s="29">
        <f>DO!B569</f>
        <v>0</v>
      </c>
    </row>
    <row r="570" spans="14:14" x14ac:dyDescent="0.25">
      <c r="N570" s="29">
        <f>DO!B570</f>
        <v>0</v>
      </c>
    </row>
    <row r="571" spans="14:14" x14ac:dyDescent="0.25">
      <c r="N571" s="29">
        <f>DO!B571</f>
        <v>0</v>
      </c>
    </row>
    <row r="572" spans="14:14" x14ac:dyDescent="0.25">
      <c r="N572" s="29">
        <f>DO!B572</f>
        <v>0</v>
      </c>
    </row>
    <row r="573" spans="14:14" x14ac:dyDescent="0.25">
      <c r="N573" s="29">
        <f>DO!B573</f>
        <v>0</v>
      </c>
    </row>
    <row r="574" spans="14:14" x14ac:dyDescent="0.25">
      <c r="N574" s="29">
        <f>DO!B574</f>
        <v>0</v>
      </c>
    </row>
    <row r="575" spans="14:14" x14ac:dyDescent="0.25">
      <c r="N575" s="29">
        <f>DO!B575</f>
        <v>0</v>
      </c>
    </row>
    <row r="576" spans="14:14" x14ac:dyDescent="0.25">
      <c r="N576" s="29">
        <f>DO!B576</f>
        <v>0</v>
      </c>
    </row>
    <row r="577" spans="14:14" x14ac:dyDescent="0.25">
      <c r="N577" s="29">
        <f>DO!B577</f>
        <v>0</v>
      </c>
    </row>
    <row r="578" spans="14:14" x14ac:dyDescent="0.25">
      <c r="N578" s="29">
        <f>DO!B578</f>
        <v>0</v>
      </c>
    </row>
    <row r="579" spans="14:14" x14ac:dyDescent="0.25">
      <c r="N579" s="29">
        <f>DO!B579</f>
        <v>0</v>
      </c>
    </row>
    <row r="580" spans="14:14" x14ac:dyDescent="0.25">
      <c r="N580" s="29">
        <f>DO!B580</f>
        <v>0</v>
      </c>
    </row>
    <row r="581" spans="14:14" x14ac:dyDescent="0.25">
      <c r="N581" s="29">
        <f>DO!B581</f>
        <v>0</v>
      </c>
    </row>
    <row r="582" spans="14:14" x14ac:dyDescent="0.25">
      <c r="N582" s="29">
        <f>DO!B582</f>
        <v>0</v>
      </c>
    </row>
    <row r="583" spans="14:14" x14ac:dyDescent="0.25">
      <c r="N583" s="29">
        <f>DO!B583</f>
        <v>0</v>
      </c>
    </row>
    <row r="584" spans="14:14" x14ac:dyDescent="0.25">
      <c r="N584" s="29">
        <f>DO!B584</f>
        <v>0</v>
      </c>
    </row>
    <row r="585" spans="14:14" x14ac:dyDescent="0.25">
      <c r="N585" s="29">
        <f>DO!B585</f>
        <v>0</v>
      </c>
    </row>
    <row r="586" spans="14:14" x14ac:dyDescent="0.25">
      <c r="N586" s="29">
        <f>DO!B586</f>
        <v>0</v>
      </c>
    </row>
    <row r="587" spans="14:14" x14ac:dyDescent="0.25">
      <c r="N587" s="29">
        <f>DO!B587</f>
        <v>0</v>
      </c>
    </row>
    <row r="588" spans="14:14" x14ac:dyDescent="0.25">
      <c r="N588" s="29">
        <f>DO!B588</f>
        <v>0</v>
      </c>
    </row>
    <row r="589" spans="14:14" x14ac:dyDescent="0.25">
      <c r="N589" s="29">
        <f>DO!B589</f>
        <v>0</v>
      </c>
    </row>
    <row r="590" spans="14:14" x14ac:dyDescent="0.25">
      <c r="N590" s="29">
        <f>DO!B590</f>
        <v>0</v>
      </c>
    </row>
    <row r="591" spans="14:14" x14ac:dyDescent="0.25">
      <c r="N591" s="29">
        <f>DO!B591</f>
        <v>0</v>
      </c>
    </row>
    <row r="592" spans="14:14" x14ac:dyDescent="0.25">
      <c r="N592" s="29">
        <f>DO!B592</f>
        <v>0</v>
      </c>
    </row>
    <row r="593" spans="14:14" x14ac:dyDescent="0.25">
      <c r="N593" s="29">
        <f>DO!B593</f>
        <v>0</v>
      </c>
    </row>
    <row r="594" spans="14:14" x14ac:dyDescent="0.25">
      <c r="N594" s="29">
        <f>DO!B594</f>
        <v>0</v>
      </c>
    </row>
    <row r="595" spans="14:14" x14ac:dyDescent="0.25">
      <c r="N595" s="29">
        <f>DO!B595</f>
        <v>0</v>
      </c>
    </row>
    <row r="596" spans="14:14" x14ac:dyDescent="0.25">
      <c r="N596" s="29">
        <f>DO!B596</f>
        <v>0</v>
      </c>
    </row>
    <row r="597" spans="14:14" x14ac:dyDescent="0.25">
      <c r="N597" s="29">
        <f>DO!B597</f>
        <v>0</v>
      </c>
    </row>
    <row r="598" spans="14:14" x14ac:dyDescent="0.25">
      <c r="N598" s="29">
        <f>DO!B598</f>
        <v>0</v>
      </c>
    </row>
    <row r="599" spans="14:14" x14ac:dyDescent="0.25">
      <c r="N599" s="29">
        <f>DO!B599</f>
        <v>0</v>
      </c>
    </row>
    <row r="600" spans="14:14" x14ac:dyDescent="0.25">
      <c r="N600" s="29">
        <f>DO!B600</f>
        <v>0</v>
      </c>
    </row>
    <row r="601" spans="14:14" x14ac:dyDescent="0.25">
      <c r="N601" s="29">
        <f>DO!B601</f>
        <v>0</v>
      </c>
    </row>
    <row r="602" spans="14:14" x14ac:dyDescent="0.25">
      <c r="N602" s="29">
        <f>DO!B602</f>
        <v>0</v>
      </c>
    </row>
    <row r="603" spans="14:14" x14ac:dyDescent="0.25">
      <c r="N603" s="29">
        <f>DO!B603</f>
        <v>0</v>
      </c>
    </row>
    <row r="604" spans="14:14" x14ac:dyDescent="0.25">
      <c r="N604" s="29">
        <f>DO!B604</f>
        <v>0</v>
      </c>
    </row>
    <row r="605" spans="14:14" x14ac:dyDescent="0.25">
      <c r="N605" s="29">
        <f>DO!B605</f>
        <v>0</v>
      </c>
    </row>
    <row r="606" spans="14:14" x14ac:dyDescent="0.25">
      <c r="N606" s="29">
        <f>DO!B606</f>
        <v>0</v>
      </c>
    </row>
    <row r="607" spans="14:14" x14ac:dyDescent="0.25">
      <c r="N607" s="29">
        <f>DO!B607</f>
        <v>0</v>
      </c>
    </row>
    <row r="608" spans="14:14" x14ac:dyDescent="0.25">
      <c r="N608" s="29">
        <f>DO!B608</f>
        <v>0</v>
      </c>
    </row>
    <row r="609" spans="14:14" x14ac:dyDescent="0.25">
      <c r="N609" s="29">
        <f>DO!B609</f>
        <v>0</v>
      </c>
    </row>
    <row r="610" spans="14:14" x14ac:dyDescent="0.25">
      <c r="N610" s="29">
        <f>DO!B610</f>
        <v>0</v>
      </c>
    </row>
    <row r="611" spans="14:14" x14ac:dyDescent="0.25">
      <c r="N611" s="29">
        <f>DO!B611</f>
        <v>0</v>
      </c>
    </row>
    <row r="612" spans="14:14" x14ac:dyDescent="0.25">
      <c r="N612" s="29">
        <f>DO!B612</f>
        <v>0</v>
      </c>
    </row>
    <row r="613" spans="14:14" x14ac:dyDescent="0.25">
      <c r="N613" s="29">
        <f>DO!B613</f>
        <v>0</v>
      </c>
    </row>
    <row r="614" spans="14:14" x14ac:dyDescent="0.25">
      <c r="N614" s="29">
        <f>DO!B614</f>
        <v>0</v>
      </c>
    </row>
    <row r="615" spans="14:14" x14ac:dyDescent="0.25">
      <c r="N615" s="29">
        <f>DO!B615</f>
        <v>0</v>
      </c>
    </row>
    <row r="616" spans="14:14" x14ac:dyDescent="0.25">
      <c r="N616" s="29">
        <f>DO!B616</f>
        <v>0</v>
      </c>
    </row>
    <row r="617" spans="14:14" x14ac:dyDescent="0.25">
      <c r="N617" s="29">
        <f>DO!B617</f>
        <v>0</v>
      </c>
    </row>
    <row r="618" spans="14:14" x14ac:dyDescent="0.25">
      <c r="N618" s="29">
        <f>DO!B618</f>
        <v>0</v>
      </c>
    </row>
    <row r="619" spans="14:14" x14ac:dyDescent="0.25">
      <c r="N619" s="29">
        <f>DO!B619</f>
        <v>0</v>
      </c>
    </row>
    <row r="620" spans="14:14" x14ac:dyDescent="0.25">
      <c r="N620" s="29">
        <f>DO!B620</f>
        <v>0</v>
      </c>
    </row>
    <row r="621" spans="14:14" x14ac:dyDescent="0.25">
      <c r="N621" s="29">
        <f>DO!B621</f>
        <v>0</v>
      </c>
    </row>
    <row r="622" spans="14:14" x14ac:dyDescent="0.25">
      <c r="N622" s="29">
        <f>DO!B622</f>
        <v>0</v>
      </c>
    </row>
    <row r="623" spans="14:14" x14ac:dyDescent="0.25">
      <c r="N623" s="29">
        <f>DO!B623</f>
        <v>0</v>
      </c>
    </row>
    <row r="624" spans="14:14" x14ac:dyDescent="0.25">
      <c r="N624" s="29">
        <f>DO!B624</f>
        <v>0</v>
      </c>
    </row>
    <row r="625" spans="14:14" x14ac:dyDescent="0.25">
      <c r="N625" s="29">
        <f>DO!B625</f>
        <v>0</v>
      </c>
    </row>
    <row r="626" spans="14:14" x14ac:dyDescent="0.25">
      <c r="N626" s="29">
        <f>DO!B626</f>
        <v>0</v>
      </c>
    </row>
    <row r="627" spans="14:14" x14ac:dyDescent="0.25">
      <c r="N627" s="29">
        <f>DO!B627</f>
        <v>0</v>
      </c>
    </row>
    <row r="628" spans="14:14" x14ac:dyDescent="0.25">
      <c r="N628" s="29">
        <f>DO!B628</f>
        <v>0</v>
      </c>
    </row>
    <row r="629" spans="14:14" x14ac:dyDescent="0.25">
      <c r="N629" s="29">
        <f>DO!B629</f>
        <v>0</v>
      </c>
    </row>
    <row r="630" spans="14:14" x14ac:dyDescent="0.25">
      <c r="N630" s="29">
        <f>DO!B630</f>
        <v>0</v>
      </c>
    </row>
    <row r="631" spans="14:14" x14ac:dyDescent="0.25">
      <c r="N631" s="29">
        <f>DO!B631</f>
        <v>0</v>
      </c>
    </row>
    <row r="632" spans="14:14" x14ac:dyDescent="0.25">
      <c r="N632" s="29">
        <f>DO!B632</f>
        <v>0</v>
      </c>
    </row>
    <row r="633" spans="14:14" x14ac:dyDescent="0.25">
      <c r="N633" s="29">
        <f>DO!B633</f>
        <v>0</v>
      </c>
    </row>
    <row r="634" spans="14:14" x14ac:dyDescent="0.25">
      <c r="N634" s="29">
        <f>DO!B634</f>
        <v>0</v>
      </c>
    </row>
    <row r="635" spans="14:14" x14ac:dyDescent="0.25">
      <c r="N635" s="29">
        <f>DO!B635</f>
        <v>0</v>
      </c>
    </row>
    <row r="636" spans="14:14" x14ac:dyDescent="0.25">
      <c r="N636" s="29">
        <f>DO!B636</f>
        <v>0</v>
      </c>
    </row>
    <row r="637" spans="14:14" x14ac:dyDescent="0.25">
      <c r="N637" s="29">
        <f>DO!B637</f>
        <v>0</v>
      </c>
    </row>
    <row r="638" spans="14:14" x14ac:dyDescent="0.25">
      <c r="N638" s="29">
        <f>DO!B638</f>
        <v>0</v>
      </c>
    </row>
    <row r="639" spans="14:14" x14ac:dyDescent="0.25">
      <c r="N639" s="29">
        <f>DO!B639</f>
        <v>0</v>
      </c>
    </row>
    <row r="640" spans="14:14" x14ac:dyDescent="0.25">
      <c r="N640" s="29">
        <f>DO!B640</f>
        <v>0</v>
      </c>
    </row>
    <row r="641" spans="14:14" x14ac:dyDescent="0.25">
      <c r="N641" s="29">
        <f>DO!B641</f>
        <v>0</v>
      </c>
    </row>
    <row r="642" spans="14:14" x14ac:dyDescent="0.25">
      <c r="N642" s="29">
        <f>DO!B642</f>
        <v>0</v>
      </c>
    </row>
    <row r="643" spans="14:14" x14ac:dyDescent="0.25">
      <c r="N643" s="29">
        <f>DO!B643</f>
        <v>0</v>
      </c>
    </row>
    <row r="644" spans="14:14" x14ac:dyDescent="0.25">
      <c r="N644" s="29">
        <f>DO!B644</f>
        <v>0</v>
      </c>
    </row>
    <row r="645" spans="14:14" x14ac:dyDescent="0.25">
      <c r="N645" s="29">
        <f>DO!B645</f>
        <v>0</v>
      </c>
    </row>
    <row r="646" spans="14:14" x14ac:dyDescent="0.25">
      <c r="N646" s="29">
        <f>DO!B646</f>
        <v>0</v>
      </c>
    </row>
    <row r="647" spans="14:14" x14ac:dyDescent="0.25">
      <c r="N647" s="29">
        <f>DO!B647</f>
        <v>0</v>
      </c>
    </row>
    <row r="648" spans="14:14" x14ac:dyDescent="0.25">
      <c r="N648" s="29">
        <f>DO!B648</f>
        <v>0</v>
      </c>
    </row>
    <row r="649" spans="14:14" x14ac:dyDescent="0.25">
      <c r="N649" s="29">
        <f>DO!B649</f>
        <v>0</v>
      </c>
    </row>
    <row r="650" spans="14:14" x14ac:dyDescent="0.25">
      <c r="N650" s="29">
        <f>DO!B650</f>
        <v>0</v>
      </c>
    </row>
    <row r="651" spans="14:14" x14ac:dyDescent="0.25">
      <c r="N651" s="29">
        <f>DO!B651</f>
        <v>0</v>
      </c>
    </row>
    <row r="652" spans="14:14" x14ac:dyDescent="0.25">
      <c r="N652" s="29">
        <f>DO!B652</f>
        <v>0</v>
      </c>
    </row>
    <row r="653" spans="14:14" x14ac:dyDescent="0.25">
      <c r="N653" s="29">
        <f>DO!B653</f>
        <v>0</v>
      </c>
    </row>
    <row r="654" spans="14:14" x14ac:dyDescent="0.25">
      <c r="N654" s="29">
        <f>DO!B654</f>
        <v>0</v>
      </c>
    </row>
    <row r="655" spans="14:14" x14ac:dyDescent="0.25">
      <c r="N655" s="29">
        <f>DO!B655</f>
        <v>0</v>
      </c>
    </row>
    <row r="656" spans="14:14" x14ac:dyDescent="0.25">
      <c r="N656" s="29">
        <f>DO!B656</f>
        <v>0</v>
      </c>
    </row>
    <row r="657" spans="14:14" x14ac:dyDescent="0.25">
      <c r="N657" s="29">
        <f>DO!B657</f>
        <v>0</v>
      </c>
    </row>
    <row r="658" spans="14:14" x14ac:dyDescent="0.25">
      <c r="N658" s="29">
        <f>DO!B658</f>
        <v>0</v>
      </c>
    </row>
    <row r="659" spans="14:14" x14ac:dyDescent="0.25">
      <c r="N659" s="29">
        <f>DO!B659</f>
        <v>0</v>
      </c>
    </row>
    <row r="660" spans="14:14" x14ac:dyDescent="0.25">
      <c r="N660" s="29">
        <f>DO!B660</f>
        <v>0</v>
      </c>
    </row>
    <row r="661" spans="14:14" x14ac:dyDescent="0.25">
      <c r="N661" s="29">
        <f>DO!B661</f>
        <v>0</v>
      </c>
    </row>
    <row r="662" spans="14:14" x14ac:dyDescent="0.25">
      <c r="N662" s="29">
        <f>DO!B662</f>
        <v>0</v>
      </c>
    </row>
    <row r="663" spans="14:14" x14ac:dyDescent="0.25">
      <c r="N663" s="29">
        <f>DO!B663</f>
        <v>0</v>
      </c>
    </row>
    <row r="664" spans="14:14" x14ac:dyDescent="0.25">
      <c r="N664" s="29">
        <f>DO!B664</f>
        <v>0</v>
      </c>
    </row>
    <row r="665" spans="14:14" x14ac:dyDescent="0.25">
      <c r="N665" s="29">
        <f>DO!B665</f>
        <v>0</v>
      </c>
    </row>
    <row r="666" spans="14:14" x14ac:dyDescent="0.25">
      <c r="N666" s="29">
        <f>DO!B666</f>
        <v>0</v>
      </c>
    </row>
    <row r="667" spans="14:14" x14ac:dyDescent="0.25">
      <c r="N667" s="29">
        <f>DO!B667</f>
        <v>0</v>
      </c>
    </row>
    <row r="668" spans="14:14" x14ac:dyDescent="0.25">
      <c r="N668" s="29">
        <f>DO!B668</f>
        <v>0</v>
      </c>
    </row>
    <row r="669" spans="14:14" x14ac:dyDescent="0.25">
      <c r="N669" s="29">
        <f>DO!B669</f>
        <v>0</v>
      </c>
    </row>
    <row r="670" spans="14:14" x14ac:dyDescent="0.25">
      <c r="N670" s="29">
        <f>DO!B670</f>
        <v>0</v>
      </c>
    </row>
    <row r="671" spans="14:14" x14ac:dyDescent="0.25">
      <c r="N671" s="29">
        <f>DO!B671</f>
        <v>0</v>
      </c>
    </row>
    <row r="672" spans="14:14" x14ac:dyDescent="0.25">
      <c r="N672" s="29">
        <f>DO!B672</f>
        <v>0</v>
      </c>
    </row>
    <row r="673" spans="14:14" x14ac:dyDescent="0.25">
      <c r="N673" s="29">
        <f>DO!B673</f>
        <v>0</v>
      </c>
    </row>
    <row r="674" spans="14:14" x14ac:dyDescent="0.25">
      <c r="N674" s="29">
        <f>DO!B674</f>
        <v>0</v>
      </c>
    </row>
    <row r="675" spans="14:14" x14ac:dyDescent="0.25">
      <c r="N675" s="29">
        <f>DO!B675</f>
        <v>0</v>
      </c>
    </row>
    <row r="676" spans="14:14" x14ac:dyDescent="0.25">
      <c r="N676" s="29">
        <f>DO!B676</f>
        <v>0</v>
      </c>
    </row>
    <row r="677" spans="14:14" x14ac:dyDescent="0.25">
      <c r="N677" s="29">
        <f>DO!B677</f>
        <v>0</v>
      </c>
    </row>
    <row r="678" spans="14:14" x14ac:dyDescent="0.25">
      <c r="N678" s="29">
        <f>DO!B678</f>
        <v>0</v>
      </c>
    </row>
    <row r="679" spans="14:14" x14ac:dyDescent="0.25">
      <c r="N679" s="29">
        <f>DO!B679</f>
        <v>0</v>
      </c>
    </row>
    <row r="680" spans="14:14" x14ac:dyDescent="0.25">
      <c r="N680" s="29">
        <f>DO!B680</f>
        <v>0</v>
      </c>
    </row>
    <row r="681" spans="14:14" x14ac:dyDescent="0.25">
      <c r="N681" s="29">
        <f>DO!B681</f>
        <v>0</v>
      </c>
    </row>
    <row r="682" spans="14:14" x14ac:dyDescent="0.25">
      <c r="N682" s="29">
        <f>DO!B682</f>
        <v>0</v>
      </c>
    </row>
    <row r="683" spans="14:14" x14ac:dyDescent="0.25">
      <c r="N683" s="29">
        <f>DO!B683</f>
        <v>0</v>
      </c>
    </row>
    <row r="684" spans="14:14" x14ac:dyDescent="0.25">
      <c r="N684" s="29">
        <f>DO!B684</f>
        <v>0</v>
      </c>
    </row>
    <row r="685" spans="14:14" x14ac:dyDescent="0.25">
      <c r="N685" s="29">
        <f>DO!B685</f>
        <v>0</v>
      </c>
    </row>
    <row r="686" spans="14:14" x14ac:dyDescent="0.25">
      <c r="N686" s="29">
        <f>DO!B686</f>
        <v>0</v>
      </c>
    </row>
    <row r="687" spans="14:14" x14ac:dyDescent="0.25">
      <c r="N687" s="29">
        <f>DO!B687</f>
        <v>0</v>
      </c>
    </row>
    <row r="688" spans="14:14" x14ac:dyDescent="0.25">
      <c r="N688" s="29">
        <f>DO!B688</f>
        <v>0</v>
      </c>
    </row>
    <row r="689" spans="14:14" x14ac:dyDescent="0.25">
      <c r="N689" s="29">
        <f>DO!B689</f>
        <v>0</v>
      </c>
    </row>
    <row r="690" spans="14:14" x14ac:dyDescent="0.25">
      <c r="N690" s="29">
        <f>DO!B690</f>
        <v>0</v>
      </c>
    </row>
    <row r="691" spans="14:14" x14ac:dyDescent="0.25">
      <c r="N691" s="29">
        <f>DO!B691</f>
        <v>0</v>
      </c>
    </row>
    <row r="692" spans="14:14" x14ac:dyDescent="0.25">
      <c r="N692" s="29">
        <f>DO!B692</f>
        <v>0</v>
      </c>
    </row>
    <row r="693" spans="14:14" x14ac:dyDescent="0.25">
      <c r="N693" s="29">
        <f>DO!B693</f>
        <v>0</v>
      </c>
    </row>
    <row r="694" spans="14:14" x14ac:dyDescent="0.25">
      <c r="N694" s="29">
        <f>DO!B694</f>
        <v>0</v>
      </c>
    </row>
    <row r="695" spans="14:14" x14ac:dyDescent="0.25">
      <c r="N695" s="29">
        <f>DO!B695</f>
        <v>0</v>
      </c>
    </row>
    <row r="696" spans="14:14" x14ac:dyDescent="0.25">
      <c r="N696" s="29">
        <f>DO!B696</f>
        <v>0</v>
      </c>
    </row>
    <row r="697" spans="14:14" x14ac:dyDescent="0.25">
      <c r="N697" s="29">
        <f>DO!B697</f>
        <v>0</v>
      </c>
    </row>
    <row r="698" spans="14:14" x14ac:dyDescent="0.25">
      <c r="N698" s="29">
        <f>DO!B698</f>
        <v>0</v>
      </c>
    </row>
    <row r="699" spans="14:14" x14ac:dyDescent="0.25">
      <c r="N699" s="29">
        <f>DO!B699</f>
        <v>0</v>
      </c>
    </row>
    <row r="700" spans="14:14" x14ac:dyDescent="0.25">
      <c r="N700" s="29">
        <f>DO!B700</f>
        <v>0</v>
      </c>
    </row>
    <row r="701" spans="14:14" x14ac:dyDescent="0.25">
      <c r="N701" s="29">
        <f>DO!B701</f>
        <v>0</v>
      </c>
    </row>
    <row r="702" spans="14:14" x14ac:dyDescent="0.25">
      <c r="N702" s="29">
        <f>DO!B702</f>
        <v>0</v>
      </c>
    </row>
    <row r="703" spans="14:14" x14ac:dyDescent="0.25">
      <c r="N703" s="29">
        <f>DO!B703</f>
        <v>0</v>
      </c>
    </row>
    <row r="704" spans="14:14" x14ac:dyDescent="0.25">
      <c r="N704" s="29">
        <f>DO!B704</f>
        <v>0</v>
      </c>
    </row>
    <row r="705" spans="14:14" x14ac:dyDescent="0.25">
      <c r="N705" s="29">
        <f>DO!B705</f>
        <v>0</v>
      </c>
    </row>
    <row r="706" spans="14:14" x14ac:dyDescent="0.25">
      <c r="N706" s="29">
        <f>DO!B706</f>
        <v>0</v>
      </c>
    </row>
    <row r="707" spans="14:14" x14ac:dyDescent="0.25">
      <c r="N707" s="29">
        <f>DO!B707</f>
        <v>0</v>
      </c>
    </row>
    <row r="708" spans="14:14" x14ac:dyDescent="0.25">
      <c r="N708" s="29">
        <f>DO!B708</f>
        <v>0</v>
      </c>
    </row>
    <row r="709" spans="14:14" x14ac:dyDescent="0.25">
      <c r="N709" s="29">
        <f>DO!B709</f>
        <v>0</v>
      </c>
    </row>
    <row r="710" spans="14:14" x14ac:dyDescent="0.25">
      <c r="N710" s="29">
        <f>DO!B710</f>
        <v>0</v>
      </c>
    </row>
    <row r="711" spans="14:14" x14ac:dyDescent="0.25">
      <c r="N711" s="29">
        <f>DO!B711</f>
        <v>0</v>
      </c>
    </row>
    <row r="712" spans="14:14" x14ac:dyDescent="0.25">
      <c r="N712" s="29">
        <f>DO!B712</f>
        <v>0</v>
      </c>
    </row>
    <row r="713" spans="14:14" x14ac:dyDescent="0.25">
      <c r="N713" s="29">
        <f>DO!B713</f>
        <v>0</v>
      </c>
    </row>
    <row r="714" spans="14:14" x14ac:dyDescent="0.25">
      <c r="N714" s="29">
        <f>DO!B714</f>
        <v>0</v>
      </c>
    </row>
    <row r="715" spans="14:14" x14ac:dyDescent="0.25">
      <c r="N715" s="29">
        <f>DO!B715</f>
        <v>0</v>
      </c>
    </row>
    <row r="716" spans="14:14" x14ac:dyDescent="0.25">
      <c r="N716" s="29">
        <f>DO!B716</f>
        <v>0</v>
      </c>
    </row>
    <row r="717" spans="14:14" x14ac:dyDescent="0.25">
      <c r="N717" s="29">
        <f>DO!B717</f>
        <v>0</v>
      </c>
    </row>
    <row r="718" spans="14:14" x14ac:dyDescent="0.25">
      <c r="N718" s="29">
        <f>DO!B718</f>
        <v>0</v>
      </c>
    </row>
    <row r="719" spans="14:14" x14ac:dyDescent="0.25">
      <c r="N719" s="29">
        <f>DO!B719</f>
        <v>0</v>
      </c>
    </row>
    <row r="720" spans="14:14" x14ac:dyDescent="0.25">
      <c r="N720" s="29">
        <f>DO!B720</f>
        <v>0</v>
      </c>
    </row>
    <row r="721" spans="14:14" x14ac:dyDescent="0.25">
      <c r="N721" s="29">
        <f>DO!B721</f>
        <v>0</v>
      </c>
    </row>
    <row r="722" spans="14:14" x14ac:dyDescent="0.25">
      <c r="N722" s="29">
        <f>DO!B722</f>
        <v>0</v>
      </c>
    </row>
    <row r="723" spans="14:14" x14ac:dyDescent="0.25">
      <c r="N723" s="29">
        <f>DO!B723</f>
        <v>0</v>
      </c>
    </row>
    <row r="724" spans="14:14" x14ac:dyDescent="0.25">
      <c r="N724" s="29">
        <f>DO!B724</f>
        <v>0</v>
      </c>
    </row>
    <row r="725" spans="14:14" x14ac:dyDescent="0.25">
      <c r="N725" s="29">
        <f>DO!B725</f>
        <v>0</v>
      </c>
    </row>
    <row r="726" spans="14:14" x14ac:dyDescent="0.25">
      <c r="N726" s="29">
        <f>DO!B726</f>
        <v>0</v>
      </c>
    </row>
    <row r="727" spans="14:14" x14ac:dyDescent="0.25">
      <c r="N727" s="29">
        <f>DO!B727</f>
        <v>0</v>
      </c>
    </row>
    <row r="728" spans="14:14" x14ac:dyDescent="0.25">
      <c r="N728" s="29">
        <f>DO!B728</f>
        <v>0</v>
      </c>
    </row>
    <row r="729" spans="14:14" x14ac:dyDescent="0.25">
      <c r="N729" s="29">
        <f>DO!B729</f>
        <v>0</v>
      </c>
    </row>
    <row r="730" spans="14:14" x14ac:dyDescent="0.25">
      <c r="N730" s="29">
        <f>DO!B730</f>
        <v>0</v>
      </c>
    </row>
    <row r="731" spans="14:14" x14ac:dyDescent="0.25">
      <c r="N731" s="29">
        <f>DO!B731</f>
        <v>0</v>
      </c>
    </row>
    <row r="732" spans="14:14" x14ac:dyDescent="0.25">
      <c r="N732" s="29">
        <f>DO!B732</f>
        <v>0</v>
      </c>
    </row>
    <row r="733" spans="14:14" x14ac:dyDescent="0.25">
      <c r="N733" s="29">
        <f>DO!B733</f>
        <v>0</v>
      </c>
    </row>
    <row r="734" spans="14:14" x14ac:dyDescent="0.25">
      <c r="N734" s="29">
        <f>DO!B734</f>
        <v>0</v>
      </c>
    </row>
    <row r="735" spans="14:14" x14ac:dyDescent="0.25">
      <c r="N735" s="29">
        <f>DO!B735</f>
        <v>0</v>
      </c>
    </row>
    <row r="736" spans="14:14" x14ac:dyDescent="0.25">
      <c r="N736" s="29">
        <f>DO!B736</f>
        <v>0</v>
      </c>
    </row>
    <row r="737" spans="14:14" x14ac:dyDescent="0.25">
      <c r="N737" s="29">
        <f>DO!B737</f>
        <v>0</v>
      </c>
    </row>
    <row r="738" spans="14:14" x14ac:dyDescent="0.25">
      <c r="N738" s="29">
        <f>DO!B738</f>
        <v>0</v>
      </c>
    </row>
    <row r="739" spans="14:14" x14ac:dyDescent="0.25">
      <c r="N739" s="29">
        <f>DO!B739</f>
        <v>0</v>
      </c>
    </row>
    <row r="740" spans="14:14" x14ac:dyDescent="0.25">
      <c r="N740" s="29">
        <f>DO!B740</f>
        <v>0</v>
      </c>
    </row>
    <row r="741" spans="14:14" x14ac:dyDescent="0.25">
      <c r="N741" s="29">
        <f>DO!B741</f>
        <v>0</v>
      </c>
    </row>
    <row r="742" spans="14:14" x14ac:dyDescent="0.25">
      <c r="N742" s="29">
        <f>DO!B742</f>
        <v>0</v>
      </c>
    </row>
    <row r="743" spans="14:14" x14ac:dyDescent="0.25">
      <c r="N743" s="29">
        <f>DO!B743</f>
        <v>0</v>
      </c>
    </row>
    <row r="744" spans="14:14" x14ac:dyDescent="0.25">
      <c r="N744" s="29">
        <f>DO!B744</f>
        <v>0</v>
      </c>
    </row>
    <row r="745" spans="14:14" x14ac:dyDescent="0.25">
      <c r="N745" s="29">
        <f>DO!B745</f>
        <v>0</v>
      </c>
    </row>
    <row r="746" spans="14:14" x14ac:dyDescent="0.25">
      <c r="N746" s="29">
        <f>DO!B746</f>
        <v>0</v>
      </c>
    </row>
    <row r="747" spans="14:14" x14ac:dyDescent="0.25">
      <c r="N747" s="29">
        <f>DO!B747</f>
        <v>0</v>
      </c>
    </row>
    <row r="748" spans="14:14" x14ac:dyDescent="0.25">
      <c r="N748" s="29">
        <f>DO!B748</f>
        <v>0</v>
      </c>
    </row>
    <row r="749" spans="14:14" x14ac:dyDescent="0.25">
      <c r="N749" s="29">
        <f>DO!B749</f>
        <v>0</v>
      </c>
    </row>
    <row r="750" spans="14:14" x14ac:dyDescent="0.25">
      <c r="N750" s="29">
        <f>DO!B750</f>
        <v>0</v>
      </c>
    </row>
    <row r="751" spans="14:14" x14ac:dyDescent="0.25">
      <c r="N751" s="29">
        <f>DO!B751</f>
        <v>0</v>
      </c>
    </row>
    <row r="752" spans="14:14" x14ac:dyDescent="0.25">
      <c r="N752" s="29">
        <f>DO!B752</f>
        <v>0</v>
      </c>
    </row>
    <row r="753" spans="14:14" x14ac:dyDescent="0.25">
      <c r="N753" s="29">
        <f>DO!B753</f>
        <v>0</v>
      </c>
    </row>
    <row r="754" spans="14:14" x14ac:dyDescent="0.25">
      <c r="N754" s="29">
        <f>DO!B754</f>
        <v>0</v>
      </c>
    </row>
    <row r="755" spans="14:14" x14ac:dyDescent="0.25">
      <c r="N755" s="29">
        <f>DO!B755</f>
        <v>0</v>
      </c>
    </row>
    <row r="756" spans="14:14" x14ac:dyDescent="0.25">
      <c r="N756" s="29">
        <f>DO!B756</f>
        <v>0</v>
      </c>
    </row>
    <row r="757" spans="14:14" x14ac:dyDescent="0.25">
      <c r="N757" s="29">
        <f>DO!B757</f>
        <v>0</v>
      </c>
    </row>
    <row r="758" spans="14:14" x14ac:dyDescent="0.25">
      <c r="N758" s="29">
        <f>DO!B758</f>
        <v>0</v>
      </c>
    </row>
    <row r="759" spans="14:14" x14ac:dyDescent="0.25">
      <c r="N759" s="29">
        <f>DO!B759</f>
        <v>0</v>
      </c>
    </row>
    <row r="760" spans="14:14" x14ac:dyDescent="0.25">
      <c r="N760" s="29">
        <f>DO!B760</f>
        <v>0</v>
      </c>
    </row>
    <row r="761" spans="14:14" x14ac:dyDescent="0.25">
      <c r="N761" s="29">
        <f>DO!B761</f>
        <v>0</v>
      </c>
    </row>
    <row r="762" spans="14:14" x14ac:dyDescent="0.25">
      <c r="N762" s="29">
        <f>DO!B762</f>
        <v>0</v>
      </c>
    </row>
    <row r="763" spans="14:14" x14ac:dyDescent="0.25">
      <c r="N763" s="29">
        <f>DO!B763</f>
        <v>0</v>
      </c>
    </row>
    <row r="764" spans="14:14" x14ac:dyDescent="0.25">
      <c r="N764" s="29">
        <f>DO!B764</f>
        <v>0</v>
      </c>
    </row>
    <row r="765" spans="14:14" x14ac:dyDescent="0.25">
      <c r="N765" s="29">
        <f>DO!B765</f>
        <v>0</v>
      </c>
    </row>
    <row r="766" spans="14:14" x14ac:dyDescent="0.25">
      <c r="N766" s="29">
        <f>DO!B766</f>
        <v>0</v>
      </c>
    </row>
    <row r="767" spans="14:14" x14ac:dyDescent="0.25">
      <c r="N767" s="29">
        <f>DO!B767</f>
        <v>0</v>
      </c>
    </row>
    <row r="768" spans="14:14" x14ac:dyDescent="0.25">
      <c r="N768" s="29">
        <f>DO!B768</f>
        <v>0</v>
      </c>
    </row>
    <row r="769" spans="14:14" x14ac:dyDescent="0.25">
      <c r="N769" s="29">
        <f>DO!B769</f>
        <v>0</v>
      </c>
    </row>
    <row r="770" spans="14:14" x14ac:dyDescent="0.25">
      <c r="N770" s="29">
        <f>DO!B770</f>
        <v>0</v>
      </c>
    </row>
    <row r="771" spans="14:14" x14ac:dyDescent="0.25">
      <c r="N771" s="29">
        <f>DO!B771</f>
        <v>0</v>
      </c>
    </row>
    <row r="772" spans="14:14" x14ac:dyDescent="0.25">
      <c r="N772" s="29">
        <f>DO!B772</f>
        <v>0</v>
      </c>
    </row>
    <row r="773" spans="14:14" x14ac:dyDescent="0.25">
      <c r="N773" s="29">
        <f>DO!B773</f>
        <v>0</v>
      </c>
    </row>
    <row r="774" spans="14:14" x14ac:dyDescent="0.25">
      <c r="N774" s="29">
        <f>DO!B774</f>
        <v>0</v>
      </c>
    </row>
    <row r="775" spans="14:14" x14ac:dyDescent="0.25">
      <c r="N775" s="29">
        <f>DO!B775</f>
        <v>0</v>
      </c>
    </row>
    <row r="776" spans="14:14" x14ac:dyDescent="0.25">
      <c r="N776" s="29">
        <f>DO!B776</f>
        <v>0</v>
      </c>
    </row>
    <row r="777" spans="14:14" x14ac:dyDescent="0.25">
      <c r="N777" s="29">
        <f>DO!B777</f>
        <v>0</v>
      </c>
    </row>
    <row r="778" spans="14:14" x14ac:dyDescent="0.25">
      <c r="N778" s="29">
        <f>DO!B778</f>
        <v>0</v>
      </c>
    </row>
    <row r="779" spans="14:14" x14ac:dyDescent="0.25">
      <c r="N779" s="29">
        <f>DO!B779</f>
        <v>0</v>
      </c>
    </row>
    <row r="780" spans="14:14" x14ac:dyDescent="0.25">
      <c r="N780" s="29">
        <f>DO!B780</f>
        <v>0</v>
      </c>
    </row>
    <row r="781" spans="14:14" x14ac:dyDescent="0.25">
      <c r="N781" s="29">
        <f>DO!B781</f>
        <v>0</v>
      </c>
    </row>
    <row r="782" spans="14:14" x14ac:dyDescent="0.25">
      <c r="N782" s="29">
        <f>DO!B782</f>
        <v>0</v>
      </c>
    </row>
    <row r="783" spans="14:14" x14ac:dyDescent="0.25">
      <c r="N783" s="29">
        <f>DO!B783</f>
        <v>0</v>
      </c>
    </row>
    <row r="784" spans="14:14" x14ac:dyDescent="0.25">
      <c r="N784" s="29">
        <f>DO!B784</f>
        <v>0</v>
      </c>
    </row>
    <row r="785" spans="14:14" x14ac:dyDescent="0.25">
      <c r="N785" s="29">
        <f>DO!B785</f>
        <v>0</v>
      </c>
    </row>
    <row r="786" spans="14:14" x14ac:dyDescent="0.25">
      <c r="N786" s="29">
        <f>DO!B786</f>
        <v>0</v>
      </c>
    </row>
    <row r="787" spans="14:14" x14ac:dyDescent="0.25">
      <c r="N787" s="29">
        <f>DO!B787</f>
        <v>0</v>
      </c>
    </row>
    <row r="788" spans="14:14" x14ac:dyDescent="0.25">
      <c r="N788" s="29">
        <f>DO!B788</f>
        <v>0</v>
      </c>
    </row>
    <row r="789" spans="14:14" x14ac:dyDescent="0.25">
      <c r="N789" s="29">
        <f>DO!B789</f>
        <v>0</v>
      </c>
    </row>
    <row r="790" spans="14:14" x14ac:dyDescent="0.25">
      <c r="N790" s="29">
        <f>DO!B790</f>
        <v>0</v>
      </c>
    </row>
    <row r="791" spans="14:14" x14ac:dyDescent="0.25">
      <c r="N791" s="29">
        <f>DO!B791</f>
        <v>0</v>
      </c>
    </row>
    <row r="792" spans="14:14" x14ac:dyDescent="0.25">
      <c r="N792" s="29">
        <f>DO!B792</f>
        <v>0</v>
      </c>
    </row>
    <row r="793" spans="14:14" x14ac:dyDescent="0.25">
      <c r="N793" s="29">
        <f>DO!B793</f>
        <v>0</v>
      </c>
    </row>
    <row r="794" spans="14:14" x14ac:dyDescent="0.25">
      <c r="N794" s="29">
        <f>DO!B794</f>
        <v>0</v>
      </c>
    </row>
    <row r="795" spans="14:14" x14ac:dyDescent="0.25">
      <c r="N795" s="29">
        <f>DO!B795</f>
        <v>0</v>
      </c>
    </row>
    <row r="796" spans="14:14" x14ac:dyDescent="0.25">
      <c r="N796" s="29">
        <f>DO!B796</f>
        <v>0</v>
      </c>
    </row>
    <row r="797" spans="14:14" x14ac:dyDescent="0.25">
      <c r="N797" s="29">
        <f>DO!B797</f>
        <v>0</v>
      </c>
    </row>
    <row r="798" spans="14:14" x14ac:dyDescent="0.25">
      <c r="N798" s="29">
        <f>DO!B798</f>
        <v>0</v>
      </c>
    </row>
    <row r="799" spans="14:14" x14ac:dyDescent="0.25">
      <c r="N799" s="29">
        <f>DO!B799</f>
        <v>0</v>
      </c>
    </row>
    <row r="800" spans="14:14" x14ac:dyDescent="0.25">
      <c r="N800" s="29">
        <f>DO!B800</f>
        <v>0</v>
      </c>
    </row>
    <row r="801" spans="14:14" x14ac:dyDescent="0.25">
      <c r="N801" s="29">
        <f>DO!B801</f>
        <v>0</v>
      </c>
    </row>
    <row r="802" spans="14:14" x14ac:dyDescent="0.25">
      <c r="N802" s="29">
        <f>DO!B802</f>
        <v>0</v>
      </c>
    </row>
    <row r="803" spans="14:14" x14ac:dyDescent="0.25">
      <c r="N803" s="29">
        <f>DO!B803</f>
        <v>0</v>
      </c>
    </row>
    <row r="804" spans="14:14" x14ac:dyDescent="0.25">
      <c r="N804" s="29">
        <f>DO!B804</f>
        <v>0</v>
      </c>
    </row>
    <row r="805" spans="14:14" x14ac:dyDescent="0.25">
      <c r="N805" s="29">
        <f>DO!B805</f>
        <v>0</v>
      </c>
    </row>
    <row r="806" spans="14:14" x14ac:dyDescent="0.25">
      <c r="N806" s="29">
        <f>DO!B806</f>
        <v>0</v>
      </c>
    </row>
    <row r="807" spans="14:14" x14ac:dyDescent="0.25">
      <c r="N807" s="29">
        <f>DO!B807</f>
        <v>0</v>
      </c>
    </row>
    <row r="808" spans="14:14" x14ac:dyDescent="0.25">
      <c r="N808" s="29">
        <f>DO!B808</f>
        <v>0</v>
      </c>
    </row>
    <row r="809" spans="14:14" x14ac:dyDescent="0.25">
      <c r="N809" s="29">
        <f>DO!B809</f>
        <v>0</v>
      </c>
    </row>
    <row r="810" spans="14:14" x14ac:dyDescent="0.25">
      <c r="N810" s="29">
        <f>DO!B810</f>
        <v>0</v>
      </c>
    </row>
    <row r="811" spans="14:14" x14ac:dyDescent="0.25">
      <c r="N811" s="29">
        <f>DO!B811</f>
        <v>0</v>
      </c>
    </row>
    <row r="812" spans="14:14" x14ac:dyDescent="0.25">
      <c r="N812" s="29">
        <f>DO!B812</f>
        <v>0</v>
      </c>
    </row>
    <row r="813" spans="14:14" x14ac:dyDescent="0.25">
      <c r="N813" s="29">
        <f>DO!B813</f>
        <v>0</v>
      </c>
    </row>
    <row r="814" spans="14:14" x14ac:dyDescent="0.25">
      <c r="N814" s="29">
        <f>DO!B814</f>
        <v>0</v>
      </c>
    </row>
    <row r="815" spans="14:14" x14ac:dyDescent="0.25">
      <c r="N815" s="29">
        <f>DO!B815</f>
        <v>0</v>
      </c>
    </row>
    <row r="816" spans="14:14" x14ac:dyDescent="0.25">
      <c r="N816" s="29">
        <f>DO!B816</f>
        <v>0</v>
      </c>
    </row>
    <row r="817" spans="14:14" x14ac:dyDescent="0.25">
      <c r="N817" s="29">
        <f>DO!B817</f>
        <v>0</v>
      </c>
    </row>
    <row r="818" spans="14:14" x14ac:dyDescent="0.25">
      <c r="N818" s="29">
        <f>DO!B818</f>
        <v>0</v>
      </c>
    </row>
    <row r="819" spans="14:14" x14ac:dyDescent="0.25">
      <c r="N819" s="29">
        <f>DO!B819</f>
        <v>0</v>
      </c>
    </row>
    <row r="820" spans="14:14" x14ac:dyDescent="0.25">
      <c r="N820" s="29">
        <f>DO!B820</f>
        <v>0</v>
      </c>
    </row>
    <row r="821" spans="14:14" x14ac:dyDescent="0.25">
      <c r="N821" s="29">
        <f>DO!B821</f>
        <v>0</v>
      </c>
    </row>
    <row r="822" spans="14:14" x14ac:dyDescent="0.25">
      <c r="N822" s="29">
        <f>DO!B822</f>
        <v>0</v>
      </c>
    </row>
    <row r="823" spans="14:14" x14ac:dyDescent="0.25">
      <c r="N823" s="29">
        <f>DO!B823</f>
        <v>0</v>
      </c>
    </row>
    <row r="824" spans="14:14" x14ac:dyDescent="0.25">
      <c r="N824" s="29">
        <f>DO!B824</f>
        <v>0</v>
      </c>
    </row>
    <row r="825" spans="14:14" x14ac:dyDescent="0.25">
      <c r="N825" s="29">
        <f>DO!B825</f>
        <v>0</v>
      </c>
    </row>
    <row r="826" spans="14:14" x14ac:dyDescent="0.25">
      <c r="N826" s="29">
        <f>DO!B826</f>
        <v>0</v>
      </c>
    </row>
    <row r="827" spans="14:14" x14ac:dyDescent="0.25">
      <c r="N827" s="29">
        <f>DO!B827</f>
        <v>0</v>
      </c>
    </row>
    <row r="828" spans="14:14" x14ac:dyDescent="0.25">
      <c r="N828" s="29">
        <f>DO!B828</f>
        <v>0</v>
      </c>
    </row>
    <row r="829" spans="14:14" x14ac:dyDescent="0.25">
      <c r="N829" s="29">
        <f>DO!B829</f>
        <v>0</v>
      </c>
    </row>
    <row r="830" spans="14:14" x14ac:dyDescent="0.25">
      <c r="N830" s="29">
        <f>DO!B830</f>
        <v>0</v>
      </c>
    </row>
    <row r="831" spans="14:14" x14ac:dyDescent="0.25">
      <c r="N831" s="29">
        <f>DO!B831</f>
        <v>0</v>
      </c>
    </row>
    <row r="832" spans="14:14" x14ac:dyDescent="0.25">
      <c r="N832" s="29">
        <f>DO!B832</f>
        <v>0</v>
      </c>
    </row>
    <row r="833" spans="14:14" x14ac:dyDescent="0.25">
      <c r="N833" s="29">
        <f>DO!B833</f>
        <v>0</v>
      </c>
    </row>
    <row r="834" spans="14:14" x14ac:dyDescent="0.25">
      <c r="N834" s="29">
        <f>DO!B834</f>
        <v>0</v>
      </c>
    </row>
    <row r="835" spans="14:14" x14ac:dyDescent="0.25">
      <c r="N835" s="29">
        <f>DO!B835</f>
        <v>0</v>
      </c>
    </row>
    <row r="836" spans="14:14" x14ac:dyDescent="0.25">
      <c r="N836" s="29">
        <f>DO!B836</f>
        <v>0</v>
      </c>
    </row>
    <row r="837" spans="14:14" x14ac:dyDescent="0.25">
      <c r="N837" s="29">
        <f>DO!B837</f>
        <v>0</v>
      </c>
    </row>
    <row r="838" spans="14:14" x14ac:dyDescent="0.25">
      <c r="N838" s="29">
        <f>DO!B838</f>
        <v>0</v>
      </c>
    </row>
    <row r="839" spans="14:14" x14ac:dyDescent="0.25">
      <c r="N839" s="29">
        <f>DO!B839</f>
        <v>0</v>
      </c>
    </row>
    <row r="840" spans="14:14" x14ac:dyDescent="0.25">
      <c r="N840" s="29">
        <f>DO!B840</f>
        <v>0</v>
      </c>
    </row>
    <row r="841" spans="14:14" x14ac:dyDescent="0.25">
      <c r="N841" s="29">
        <f>DO!B841</f>
        <v>0</v>
      </c>
    </row>
    <row r="842" spans="14:14" x14ac:dyDescent="0.25">
      <c r="N842" s="29">
        <f>DO!B842</f>
        <v>0</v>
      </c>
    </row>
    <row r="843" spans="14:14" x14ac:dyDescent="0.25">
      <c r="N843" s="29">
        <f>DO!B843</f>
        <v>0</v>
      </c>
    </row>
    <row r="844" spans="14:14" x14ac:dyDescent="0.25">
      <c r="N844" s="29">
        <f>DO!B844</f>
        <v>0</v>
      </c>
    </row>
    <row r="845" spans="14:14" x14ac:dyDescent="0.25">
      <c r="N845" s="29">
        <f>DO!B845</f>
        <v>0</v>
      </c>
    </row>
    <row r="846" spans="14:14" x14ac:dyDescent="0.25">
      <c r="N846" s="29">
        <f>DO!B846</f>
        <v>0</v>
      </c>
    </row>
    <row r="847" spans="14:14" x14ac:dyDescent="0.25">
      <c r="N847" s="29">
        <f>DO!B847</f>
        <v>0</v>
      </c>
    </row>
    <row r="848" spans="14:14" x14ac:dyDescent="0.25">
      <c r="N848" s="29">
        <f>DO!B848</f>
        <v>0</v>
      </c>
    </row>
    <row r="849" spans="14:14" x14ac:dyDescent="0.25">
      <c r="N849" s="29">
        <f>DO!B849</f>
        <v>0</v>
      </c>
    </row>
    <row r="850" spans="14:14" x14ac:dyDescent="0.25">
      <c r="N850" s="29">
        <f>DO!B850</f>
        <v>0</v>
      </c>
    </row>
    <row r="851" spans="14:14" x14ac:dyDescent="0.25">
      <c r="N851" s="29">
        <f>DO!B851</f>
        <v>0</v>
      </c>
    </row>
    <row r="852" spans="14:14" x14ac:dyDescent="0.25">
      <c r="N852" s="29">
        <f>DO!B852</f>
        <v>0</v>
      </c>
    </row>
    <row r="853" spans="14:14" x14ac:dyDescent="0.25">
      <c r="N853" s="29">
        <f>DO!B853</f>
        <v>0</v>
      </c>
    </row>
    <row r="854" spans="14:14" x14ac:dyDescent="0.25">
      <c r="N854" s="29">
        <f>DO!B854</f>
        <v>0</v>
      </c>
    </row>
    <row r="855" spans="14:14" x14ac:dyDescent="0.25">
      <c r="N855" s="29">
        <f>DO!B855</f>
        <v>0</v>
      </c>
    </row>
    <row r="856" spans="14:14" x14ac:dyDescent="0.25">
      <c r="N856" s="29">
        <f>DO!B856</f>
        <v>0</v>
      </c>
    </row>
    <row r="857" spans="14:14" x14ac:dyDescent="0.25">
      <c r="N857" s="29">
        <f>DO!B857</f>
        <v>0</v>
      </c>
    </row>
    <row r="858" spans="14:14" x14ac:dyDescent="0.25">
      <c r="N858" s="29">
        <f>DO!B858</f>
        <v>0</v>
      </c>
    </row>
    <row r="859" spans="14:14" x14ac:dyDescent="0.25">
      <c r="N859" s="29">
        <f>DO!B859</f>
        <v>0</v>
      </c>
    </row>
    <row r="860" spans="14:14" x14ac:dyDescent="0.25">
      <c r="N860" s="29">
        <f>DO!B860</f>
        <v>0</v>
      </c>
    </row>
    <row r="861" spans="14:14" x14ac:dyDescent="0.25">
      <c r="N861" s="29">
        <f>DO!B861</f>
        <v>0</v>
      </c>
    </row>
    <row r="862" spans="14:14" x14ac:dyDescent="0.25">
      <c r="N862" s="29">
        <f>DO!B862</f>
        <v>0</v>
      </c>
    </row>
    <row r="863" spans="14:14" x14ac:dyDescent="0.25">
      <c r="N863" s="29">
        <f>DO!B863</f>
        <v>0</v>
      </c>
    </row>
    <row r="864" spans="14:14" x14ac:dyDescent="0.25">
      <c r="N864" s="29">
        <f>DO!B864</f>
        <v>0</v>
      </c>
    </row>
    <row r="865" spans="14:14" x14ac:dyDescent="0.25">
      <c r="N865" s="29">
        <f>DO!B865</f>
        <v>0</v>
      </c>
    </row>
    <row r="866" spans="14:14" x14ac:dyDescent="0.25">
      <c r="N866" s="29">
        <f>DO!B866</f>
        <v>0</v>
      </c>
    </row>
    <row r="867" spans="14:14" x14ac:dyDescent="0.25">
      <c r="N867" s="29">
        <f>DO!B867</f>
        <v>0</v>
      </c>
    </row>
    <row r="868" spans="14:14" x14ac:dyDescent="0.25">
      <c r="N868" s="29">
        <f>DO!B868</f>
        <v>0</v>
      </c>
    </row>
    <row r="869" spans="14:14" x14ac:dyDescent="0.25">
      <c r="N869" s="29">
        <f>DO!B869</f>
        <v>0</v>
      </c>
    </row>
    <row r="870" spans="14:14" x14ac:dyDescent="0.25">
      <c r="N870" s="29">
        <f>DO!B870</f>
        <v>0</v>
      </c>
    </row>
    <row r="871" spans="14:14" x14ac:dyDescent="0.25">
      <c r="N871" s="29">
        <f>DO!B871</f>
        <v>0</v>
      </c>
    </row>
    <row r="872" spans="14:14" x14ac:dyDescent="0.25">
      <c r="N872" s="29">
        <f>DO!B872</f>
        <v>0</v>
      </c>
    </row>
    <row r="873" spans="14:14" x14ac:dyDescent="0.25">
      <c r="N873" s="29">
        <f>DO!B873</f>
        <v>0</v>
      </c>
    </row>
    <row r="874" spans="14:14" x14ac:dyDescent="0.25">
      <c r="N874" s="29">
        <f>DO!B874</f>
        <v>0</v>
      </c>
    </row>
    <row r="875" spans="14:14" x14ac:dyDescent="0.25">
      <c r="N875" s="29">
        <f>DO!B875</f>
        <v>0</v>
      </c>
    </row>
    <row r="876" spans="14:14" x14ac:dyDescent="0.25">
      <c r="N876" s="29">
        <f>DO!B876</f>
        <v>0</v>
      </c>
    </row>
    <row r="877" spans="14:14" x14ac:dyDescent="0.25">
      <c r="N877" s="29">
        <f>DO!B877</f>
        <v>0</v>
      </c>
    </row>
    <row r="878" spans="14:14" x14ac:dyDescent="0.25">
      <c r="N878" s="29">
        <f>DO!B878</f>
        <v>0</v>
      </c>
    </row>
    <row r="879" spans="14:14" x14ac:dyDescent="0.25">
      <c r="N879" s="29">
        <f>DO!B879</f>
        <v>0</v>
      </c>
    </row>
    <row r="880" spans="14:14" x14ac:dyDescent="0.25">
      <c r="N880" s="29">
        <f>DO!B880</f>
        <v>0</v>
      </c>
    </row>
    <row r="881" spans="14:14" x14ac:dyDescent="0.25">
      <c r="N881" s="29">
        <f>DO!B881</f>
        <v>0</v>
      </c>
    </row>
    <row r="882" spans="14:14" x14ac:dyDescent="0.25">
      <c r="N882" s="29">
        <f>DO!B882</f>
        <v>0</v>
      </c>
    </row>
    <row r="883" spans="14:14" x14ac:dyDescent="0.25">
      <c r="N883" s="29">
        <f>DO!B883</f>
        <v>0</v>
      </c>
    </row>
    <row r="884" spans="14:14" x14ac:dyDescent="0.25">
      <c r="N884" s="29">
        <f>DO!B884</f>
        <v>0</v>
      </c>
    </row>
    <row r="885" spans="14:14" x14ac:dyDescent="0.25">
      <c r="N885" s="29">
        <f>DO!B885</f>
        <v>0</v>
      </c>
    </row>
    <row r="886" spans="14:14" x14ac:dyDescent="0.25">
      <c r="N886" s="29">
        <f>DO!B886</f>
        <v>0</v>
      </c>
    </row>
    <row r="887" spans="14:14" x14ac:dyDescent="0.25">
      <c r="N887" s="29">
        <f>DO!B887</f>
        <v>0</v>
      </c>
    </row>
    <row r="888" spans="14:14" x14ac:dyDescent="0.25">
      <c r="N888" s="29">
        <f>DO!B888</f>
        <v>0</v>
      </c>
    </row>
    <row r="889" spans="14:14" x14ac:dyDescent="0.25">
      <c r="N889" s="29">
        <f>DO!B889</f>
        <v>0</v>
      </c>
    </row>
    <row r="890" spans="14:14" x14ac:dyDescent="0.25">
      <c r="N890" s="29">
        <f>DO!B890</f>
        <v>0</v>
      </c>
    </row>
    <row r="891" spans="14:14" x14ac:dyDescent="0.25">
      <c r="N891" s="29">
        <f>DO!B891</f>
        <v>0</v>
      </c>
    </row>
    <row r="892" spans="14:14" x14ac:dyDescent="0.25">
      <c r="N892" s="29">
        <f>DO!B892</f>
        <v>0</v>
      </c>
    </row>
    <row r="893" spans="14:14" x14ac:dyDescent="0.25">
      <c r="N893" s="29">
        <f>DO!B893</f>
        <v>0</v>
      </c>
    </row>
    <row r="894" spans="14:14" x14ac:dyDescent="0.25">
      <c r="N894" s="29">
        <f>DO!B894</f>
        <v>0</v>
      </c>
    </row>
    <row r="895" spans="14:14" x14ac:dyDescent="0.25">
      <c r="N895" s="29">
        <f>DO!B895</f>
        <v>0</v>
      </c>
    </row>
    <row r="896" spans="14:14" x14ac:dyDescent="0.25">
      <c r="N896" s="29">
        <f>DO!B896</f>
        <v>0</v>
      </c>
    </row>
    <row r="897" spans="14:14" x14ac:dyDescent="0.25">
      <c r="N897" s="29">
        <f>DO!B897</f>
        <v>0</v>
      </c>
    </row>
    <row r="898" spans="14:14" x14ac:dyDescent="0.25">
      <c r="N898" s="29">
        <f>DO!B898</f>
        <v>0</v>
      </c>
    </row>
    <row r="899" spans="14:14" x14ac:dyDescent="0.25">
      <c r="N899" s="29">
        <f>DO!B899</f>
        <v>0</v>
      </c>
    </row>
    <row r="900" spans="14:14" x14ac:dyDescent="0.25">
      <c r="N900" s="29">
        <f>DO!B900</f>
        <v>0</v>
      </c>
    </row>
    <row r="901" spans="14:14" x14ac:dyDescent="0.25">
      <c r="N901" s="29">
        <f>DO!B901</f>
        <v>0</v>
      </c>
    </row>
    <row r="902" spans="14:14" x14ac:dyDescent="0.25">
      <c r="N902" s="29">
        <f>DO!B902</f>
        <v>0</v>
      </c>
    </row>
    <row r="903" spans="14:14" x14ac:dyDescent="0.25">
      <c r="N903" s="29">
        <f>DO!B903</f>
        <v>0</v>
      </c>
    </row>
    <row r="904" spans="14:14" x14ac:dyDescent="0.25">
      <c r="N904" s="29">
        <f>DO!B904</f>
        <v>0</v>
      </c>
    </row>
    <row r="905" spans="14:14" x14ac:dyDescent="0.25">
      <c r="N905" s="29">
        <f>DO!B905</f>
        <v>0</v>
      </c>
    </row>
    <row r="906" spans="14:14" x14ac:dyDescent="0.25">
      <c r="N906" s="29">
        <f>DO!B906</f>
        <v>0</v>
      </c>
    </row>
    <row r="907" spans="14:14" x14ac:dyDescent="0.25">
      <c r="N907" s="29">
        <f>DO!B907</f>
        <v>0</v>
      </c>
    </row>
    <row r="908" spans="14:14" x14ac:dyDescent="0.25">
      <c r="N908" s="29">
        <f>DO!B908</f>
        <v>0</v>
      </c>
    </row>
    <row r="909" spans="14:14" x14ac:dyDescent="0.25">
      <c r="N909" s="29">
        <f>DO!B909</f>
        <v>0</v>
      </c>
    </row>
    <row r="910" spans="14:14" x14ac:dyDescent="0.25">
      <c r="N910" s="29">
        <f>DO!B910</f>
        <v>0</v>
      </c>
    </row>
    <row r="911" spans="14:14" x14ac:dyDescent="0.25">
      <c r="N911" s="29">
        <f>DO!B911</f>
        <v>0</v>
      </c>
    </row>
    <row r="912" spans="14:14" x14ac:dyDescent="0.25">
      <c r="N912" s="29">
        <f>DO!B912</f>
        <v>0</v>
      </c>
    </row>
    <row r="913" spans="14:14" x14ac:dyDescent="0.25">
      <c r="N913" s="29">
        <f>DO!B913</f>
        <v>0</v>
      </c>
    </row>
    <row r="914" spans="14:14" x14ac:dyDescent="0.25">
      <c r="N914" s="29">
        <f>DO!B914</f>
        <v>0</v>
      </c>
    </row>
    <row r="915" spans="14:14" x14ac:dyDescent="0.25">
      <c r="N915" s="29">
        <f>DO!B915</f>
        <v>0</v>
      </c>
    </row>
    <row r="916" spans="14:14" x14ac:dyDescent="0.25">
      <c r="N916" s="29">
        <f>DO!B916</f>
        <v>0</v>
      </c>
    </row>
    <row r="917" spans="14:14" x14ac:dyDescent="0.25">
      <c r="N917" s="29">
        <f>DO!B917</f>
        <v>0</v>
      </c>
    </row>
    <row r="918" spans="14:14" x14ac:dyDescent="0.25">
      <c r="N918" s="29">
        <f>DO!B918</f>
        <v>0</v>
      </c>
    </row>
    <row r="919" spans="14:14" x14ac:dyDescent="0.25">
      <c r="N919" s="29">
        <f>DO!B919</f>
        <v>0</v>
      </c>
    </row>
    <row r="920" spans="14:14" x14ac:dyDescent="0.25">
      <c r="N920" s="29">
        <f>DO!B920</f>
        <v>0</v>
      </c>
    </row>
    <row r="921" spans="14:14" x14ac:dyDescent="0.25">
      <c r="N921" s="29">
        <f>DO!B921</f>
        <v>0</v>
      </c>
    </row>
    <row r="922" spans="14:14" x14ac:dyDescent="0.25">
      <c r="N922" s="29">
        <f>DO!B922</f>
        <v>0</v>
      </c>
    </row>
    <row r="923" spans="14:14" x14ac:dyDescent="0.25">
      <c r="N923" s="29">
        <f>DO!B923</f>
        <v>0</v>
      </c>
    </row>
    <row r="924" spans="14:14" x14ac:dyDescent="0.25">
      <c r="N924" s="29">
        <f>DO!B924</f>
        <v>0</v>
      </c>
    </row>
    <row r="925" spans="14:14" x14ac:dyDescent="0.25">
      <c r="N925" s="29">
        <f>DO!B925</f>
        <v>0</v>
      </c>
    </row>
    <row r="926" spans="14:14" x14ac:dyDescent="0.25">
      <c r="N926" s="29">
        <f>DO!B926</f>
        <v>0</v>
      </c>
    </row>
    <row r="927" spans="14:14" x14ac:dyDescent="0.25">
      <c r="N927" s="29">
        <f>DO!B927</f>
        <v>0</v>
      </c>
    </row>
    <row r="928" spans="14:14" x14ac:dyDescent="0.25">
      <c r="N928" s="29">
        <f>DO!B928</f>
        <v>0</v>
      </c>
    </row>
    <row r="929" spans="14:14" x14ac:dyDescent="0.25">
      <c r="N929" s="29">
        <f>DO!B929</f>
        <v>0</v>
      </c>
    </row>
    <row r="930" spans="14:14" x14ac:dyDescent="0.25">
      <c r="N930" s="29">
        <f>DO!B930</f>
        <v>0</v>
      </c>
    </row>
    <row r="931" spans="14:14" x14ac:dyDescent="0.25">
      <c r="N931" s="29">
        <f>DO!B931</f>
        <v>0</v>
      </c>
    </row>
    <row r="932" spans="14:14" x14ac:dyDescent="0.25">
      <c r="N932" s="29">
        <f>DO!B932</f>
        <v>0</v>
      </c>
    </row>
    <row r="933" spans="14:14" x14ac:dyDescent="0.25">
      <c r="N933" s="29">
        <f>DO!B933</f>
        <v>0</v>
      </c>
    </row>
    <row r="934" spans="14:14" x14ac:dyDescent="0.25">
      <c r="N934" s="29">
        <f>DO!B934</f>
        <v>0</v>
      </c>
    </row>
    <row r="935" spans="14:14" x14ac:dyDescent="0.25">
      <c r="N935" s="29">
        <f>DO!B935</f>
        <v>0</v>
      </c>
    </row>
    <row r="936" spans="14:14" x14ac:dyDescent="0.25">
      <c r="N936" s="29">
        <f>DO!B936</f>
        <v>0</v>
      </c>
    </row>
    <row r="937" spans="14:14" x14ac:dyDescent="0.25">
      <c r="N937" s="29">
        <f>DO!B937</f>
        <v>0</v>
      </c>
    </row>
    <row r="938" spans="14:14" x14ac:dyDescent="0.25">
      <c r="N938" s="29">
        <f>DO!B938</f>
        <v>0</v>
      </c>
    </row>
    <row r="939" spans="14:14" x14ac:dyDescent="0.25">
      <c r="N939" s="29">
        <f>DO!B939</f>
        <v>0</v>
      </c>
    </row>
    <row r="940" spans="14:14" x14ac:dyDescent="0.25">
      <c r="N940" s="29">
        <f>DO!B940</f>
        <v>0</v>
      </c>
    </row>
    <row r="941" spans="14:14" x14ac:dyDescent="0.25">
      <c r="N941" s="29">
        <f>DO!B941</f>
        <v>0</v>
      </c>
    </row>
    <row r="942" spans="14:14" x14ac:dyDescent="0.25">
      <c r="N942" s="29">
        <f>DO!B942</f>
        <v>0</v>
      </c>
    </row>
    <row r="943" spans="14:14" x14ac:dyDescent="0.25">
      <c r="N943" s="29">
        <f>DO!B943</f>
        <v>0</v>
      </c>
    </row>
    <row r="944" spans="14:14" x14ac:dyDescent="0.25">
      <c r="N944" s="29">
        <f>DO!B944</f>
        <v>0</v>
      </c>
    </row>
    <row r="945" spans="14:14" x14ac:dyDescent="0.25">
      <c r="N945" s="29">
        <f>DO!B945</f>
        <v>0</v>
      </c>
    </row>
    <row r="946" spans="14:14" x14ac:dyDescent="0.25">
      <c r="N946" s="29">
        <f>DO!B946</f>
        <v>0</v>
      </c>
    </row>
    <row r="947" spans="14:14" x14ac:dyDescent="0.25">
      <c r="N947" s="29">
        <f>DO!B947</f>
        <v>0</v>
      </c>
    </row>
    <row r="948" spans="14:14" x14ac:dyDescent="0.25">
      <c r="N948" s="29">
        <f>DO!B948</f>
        <v>0</v>
      </c>
    </row>
    <row r="949" spans="14:14" x14ac:dyDescent="0.25">
      <c r="N949" s="29">
        <f>DO!B949</f>
        <v>0</v>
      </c>
    </row>
    <row r="950" spans="14:14" x14ac:dyDescent="0.25">
      <c r="N950" s="29">
        <f>DO!B950</f>
        <v>0</v>
      </c>
    </row>
    <row r="951" spans="14:14" x14ac:dyDescent="0.25">
      <c r="N951" s="29">
        <f>DO!B951</f>
        <v>0</v>
      </c>
    </row>
    <row r="952" spans="14:14" x14ac:dyDescent="0.25">
      <c r="N952" s="29">
        <f>DO!B952</f>
        <v>0</v>
      </c>
    </row>
    <row r="953" spans="14:14" x14ac:dyDescent="0.25">
      <c r="N953" s="29">
        <f>DO!B953</f>
        <v>0</v>
      </c>
    </row>
    <row r="954" spans="14:14" x14ac:dyDescent="0.25">
      <c r="N954" s="29">
        <f>DO!B954</f>
        <v>0</v>
      </c>
    </row>
    <row r="955" spans="14:14" x14ac:dyDescent="0.25">
      <c r="N955" s="29">
        <f>DO!B955</f>
        <v>0</v>
      </c>
    </row>
    <row r="956" spans="14:14" x14ac:dyDescent="0.25">
      <c r="N956" s="29">
        <f>DO!B956</f>
        <v>0</v>
      </c>
    </row>
    <row r="957" spans="14:14" x14ac:dyDescent="0.25">
      <c r="N957" s="29">
        <f>DO!B957</f>
        <v>0</v>
      </c>
    </row>
    <row r="958" spans="14:14" x14ac:dyDescent="0.25">
      <c r="N958" s="29">
        <f>DO!B958</f>
        <v>0</v>
      </c>
    </row>
    <row r="959" spans="14:14" x14ac:dyDescent="0.25">
      <c r="N959" s="29">
        <f>DO!B959</f>
        <v>0</v>
      </c>
    </row>
    <row r="960" spans="14:14" x14ac:dyDescent="0.25">
      <c r="N960" s="29">
        <f>DO!B960</f>
        <v>0</v>
      </c>
    </row>
    <row r="961" spans="14:14" x14ac:dyDescent="0.25">
      <c r="N961" s="29">
        <f>DO!B961</f>
        <v>0</v>
      </c>
    </row>
    <row r="962" spans="14:14" x14ac:dyDescent="0.25">
      <c r="N962" s="29">
        <f>DO!B962</f>
        <v>0</v>
      </c>
    </row>
    <row r="963" spans="14:14" x14ac:dyDescent="0.25">
      <c r="N963" s="29">
        <f>DO!B963</f>
        <v>0</v>
      </c>
    </row>
    <row r="964" spans="14:14" x14ac:dyDescent="0.25">
      <c r="N964" s="29">
        <f>DO!B964</f>
        <v>0</v>
      </c>
    </row>
    <row r="965" spans="14:14" x14ac:dyDescent="0.25">
      <c r="N965" s="29">
        <f>DO!B965</f>
        <v>0</v>
      </c>
    </row>
    <row r="966" spans="14:14" x14ac:dyDescent="0.25">
      <c r="N966" s="29">
        <f>DO!B966</f>
        <v>0</v>
      </c>
    </row>
    <row r="967" spans="14:14" x14ac:dyDescent="0.25">
      <c r="N967" s="29">
        <f>DO!B967</f>
        <v>0</v>
      </c>
    </row>
    <row r="968" spans="14:14" x14ac:dyDescent="0.25">
      <c r="N968" s="29">
        <f>DO!B968</f>
        <v>0</v>
      </c>
    </row>
    <row r="969" spans="14:14" x14ac:dyDescent="0.25">
      <c r="N969" s="29">
        <f>DO!B969</f>
        <v>0</v>
      </c>
    </row>
    <row r="970" spans="14:14" x14ac:dyDescent="0.25">
      <c r="N970" s="29">
        <f>DO!B970</f>
        <v>0</v>
      </c>
    </row>
    <row r="971" spans="14:14" x14ac:dyDescent="0.25">
      <c r="N971" s="29">
        <f>DO!B971</f>
        <v>0</v>
      </c>
    </row>
    <row r="972" spans="14:14" x14ac:dyDescent="0.25">
      <c r="N972" s="29">
        <f>DO!B972</f>
        <v>0</v>
      </c>
    </row>
    <row r="973" spans="14:14" x14ac:dyDescent="0.25">
      <c r="N973" s="29">
        <f>DO!B973</f>
        <v>0</v>
      </c>
    </row>
    <row r="974" spans="14:14" x14ac:dyDescent="0.25">
      <c r="N974" s="29">
        <f>DO!B974</f>
        <v>0</v>
      </c>
    </row>
    <row r="975" spans="14:14" x14ac:dyDescent="0.25">
      <c r="N975" s="29">
        <f>DO!B975</f>
        <v>0</v>
      </c>
    </row>
    <row r="976" spans="14:14" x14ac:dyDescent="0.25">
      <c r="N976" s="29">
        <f>DO!B976</f>
        <v>0</v>
      </c>
    </row>
    <row r="977" spans="14:14" x14ac:dyDescent="0.25">
      <c r="N977" s="29">
        <f>DO!B977</f>
        <v>0</v>
      </c>
    </row>
    <row r="978" spans="14:14" x14ac:dyDescent="0.25">
      <c r="N978" s="29">
        <f>DO!B978</f>
        <v>0</v>
      </c>
    </row>
    <row r="979" spans="14:14" x14ac:dyDescent="0.25">
      <c r="N979" s="29">
        <f>DO!B979</f>
        <v>0</v>
      </c>
    </row>
    <row r="980" spans="14:14" x14ac:dyDescent="0.25">
      <c r="N980" s="29">
        <f>DO!B980</f>
        <v>0</v>
      </c>
    </row>
    <row r="981" spans="14:14" x14ac:dyDescent="0.25">
      <c r="N981" s="29">
        <f>DO!B981</f>
        <v>0</v>
      </c>
    </row>
    <row r="982" spans="14:14" x14ac:dyDescent="0.25">
      <c r="N982" s="29">
        <f>DO!B982</f>
        <v>0</v>
      </c>
    </row>
    <row r="983" spans="14:14" x14ac:dyDescent="0.25">
      <c r="N983" s="29">
        <f>DO!B983</f>
        <v>0</v>
      </c>
    </row>
    <row r="984" spans="14:14" x14ac:dyDescent="0.25">
      <c r="N984" s="29">
        <f>DO!B984</f>
        <v>0</v>
      </c>
    </row>
    <row r="985" spans="14:14" x14ac:dyDescent="0.25">
      <c r="N985" s="29">
        <f>DO!B985</f>
        <v>0</v>
      </c>
    </row>
    <row r="986" spans="14:14" x14ac:dyDescent="0.25">
      <c r="N986" s="29">
        <f>DO!B986</f>
        <v>0</v>
      </c>
    </row>
    <row r="987" spans="14:14" x14ac:dyDescent="0.25">
      <c r="N987" s="29">
        <f>DO!B987</f>
        <v>0</v>
      </c>
    </row>
    <row r="988" spans="14:14" x14ac:dyDescent="0.25">
      <c r="N988" s="29">
        <f>DO!B988</f>
        <v>0</v>
      </c>
    </row>
    <row r="989" spans="14:14" x14ac:dyDescent="0.25">
      <c r="N989" s="29">
        <f>DO!B989</f>
        <v>0</v>
      </c>
    </row>
    <row r="990" spans="14:14" x14ac:dyDescent="0.25">
      <c r="N990" s="29">
        <f>DO!B990</f>
        <v>0</v>
      </c>
    </row>
    <row r="991" spans="14:14" x14ac:dyDescent="0.25">
      <c r="N991" s="29">
        <f>DO!B991</f>
        <v>0</v>
      </c>
    </row>
    <row r="992" spans="14:14" x14ac:dyDescent="0.25">
      <c r="N992" s="29">
        <f>DO!B992</f>
        <v>0</v>
      </c>
    </row>
    <row r="993" spans="14:14" x14ac:dyDescent="0.25">
      <c r="N993" s="29">
        <f>DO!B993</f>
        <v>0</v>
      </c>
    </row>
    <row r="994" spans="14:14" x14ac:dyDescent="0.25">
      <c r="N994" s="29">
        <f>DO!B994</f>
        <v>0</v>
      </c>
    </row>
    <row r="995" spans="14:14" x14ac:dyDescent="0.25">
      <c r="N995" s="29">
        <f>DO!B995</f>
        <v>0</v>
      </c>
    </row>
    <row r="996" spans="14:14" x14ac:dyDescent="0.25">
      <c r="N996" s="29">
        <f>DO!B996</f>
        <v>0</v>
      </c>
    </row>
    <row r="997" spans="14:14" x14ac:dyDescent="0.25">
      <c r="N997" s="29">
        <f>DO!B997</f>
        <v>0</v>
      </c>
    </row>
    <row r="998" spans="14:14" x14ac:dyDescent="0.25">
      <c r="N998" s="29">
        <f>DO!B998</f>
        <v>0</v>
      </c>
    </row>
    <row r="999" spans="14:14" x14ac:dyDescent="0.25">
      <c r="N999" s="29">
        <f>DO!B999</f>
        <v>0</v>
      </c>
    </row>
    <row r="1000" spans="14:14" x14ac:dyDescent="0.25">
      <c r="N1000" s="29">
        <f>DO!B1000</f>
        <v>0</v>
      </c>
    </row>
  </sheetData>
  <sheetProtection password="CA59" sheet="1" objects="1" scenarios="1"/>
  <mergeCells count="2">
    <mergeCell ref="B10:F10"/>
    <mergeCell ref="B11:F11"/>
  </mergeCells>
  <phoneticPr fontId="3" type="noConversion"/>
  <printOptions horizontalCentered="1"/>
  <pageMargins left="0.26" right="0.21" top="0.56999999999999995" bottom="0.74" header="0.51181102362204722" footer="0.51181102362204722"/>
  <pageSetup scale="85" orientation="landscape" verticalDpi="0" r:id="rId1"/>
  <headerFooter alignWithMargins="0">
    <oddFooter>&amp;RPage&amp;Pof&amp;N</oddFooter>
  </headerFooter>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_OutProg"/>
  <dimension ref="B2:P35"/>
  <sheetViews>
    <sheetView showGridLines="0" topLeftCell="A17" zoomScaleNormal="100" workbookViewId="0">
      <selection activeCell="F19" sqref="F19"/>
    </sheetView>
  </sheetViews>
  <sheetFormatPr defaultRowHeight="15" x14ac:dyDescent="0.25"/>
  <cols>
    <col min="1" max="1" width="2.7109375" style="29" customWidth="1"/>
    <col min="2" max="2" width="3.5703125" style="29" customWidth="1"/>
    <col min="3" max="3" width="32.85546875" style="29" customWidth="1"/>
    <col min="4" max="5" width="12.7109375" style="29" customWidth="1"/>
    <col min="6" max="6" width="17.85546875" style="29" customWidth="1"/>
    <col min="7" max="7" width="100.7109375" style="29" customWidth="1"/>
    <col min="8" max="8" width="3.28515625" style="29" customWidth="1"/>
    <col min="9" max="9" width="9.140625" style="29"/>
    <col min="10" max="15" width="9.140625" style="29" hidden="1" customWidth="1"/>
    <col min="16" max="16" width="13.140625" style="29" hidden="1" customWidth="1"/>
    <col min="17" max="16384" width="9.140625" style="29"/>
  </cols>
  <sheetData>
    <row r="2" spans="2:15" x14ac:dyDescent="0.25">
      <c r="G2" s="30"/>
      <c r="H2" s="30"/>
    </row>
    <row r="3" spans="2:15" x14ac:dyDescent="0.25">
      <c r="G3" s="30"/>
      <c r="H3" s="30"/>
    </row>
    <row r="4" spans="2:15" x14ac:dyDescent="0.25">
      <c r="G4" s="30"/>
      <c r="H4" s="30"/>
    </row>
    <row r="5" spans="2:15" x14ac:dyDescent="0.25">
      <c r="G5" s="30"/>
      <c r="H5" s="30"/>
    </row>
    <row r="6" spans="2:15" x14ac:dyDescent="0.25">
      <c r="B6" s="30"/>
      <c r="C6" s="30"/>
      <c r="D6" s="30"/>
      <c r="E6" s="30"/>
      <c r="F6" s="30"/>
      <c r="G6" s="30"/>
      <c r="H6" s="30"/>
    </row>
    <row r="7" spans="2:15" ht="16.5" x14ac:dyDescent="0.3">
      <c r="B7" s="31" t="str">
        <f>"Selected Project:  "&amp;BasicData!$E$12</f>
        <v>Selected Project:  Bosnia Herzegovina: Mainstreaming Karst Peatlands Conservation Concerns into Key Economic Sectors - KARST</v>
      </c>
      <c r="C7" s="30"/>
      <c r="D7" s="30"/>
      <c r="E7" s="30"/>
      <c r="F7" s="30"/>
      <c r="G7" s="30"/>
      <c r="H7" s="30"/>
      <c r="N7" s="32" t="s">
        <v>298</v>
      </c>
    </row>
    <row r="8" spans="2:15" ht="16.5" hidden="1" x14ac:dyDescent="0.3">
      <c r="B8" s="30"/>
      <c r="C8" s="30"/>
      <c r="D8" s="30"/>
      <c r="E8" s="30"/>
      <c r="F8" s="30"/>
      <c r="G8" s="30"/>
      <c r="H8" s="30"/>
      <c r="N8" s="32">
        <f>AVERAGE(N10:N13)</f>
        <v>2</v>
      </c>
    </row>
    <row r="9" spans="2:15" hidden="1" x14ac:dyDescent="0.25">
      <c r="B9" s="30"/>
      <c r="C9" s="30"/>
      <c r="D9" s="30"/>
      <c r="E9" s="30"/>
      <c r="F9" s="30"/>
      <c r="G9" s="30"/>
      <c r="H9" s="30"/>
    </row>
    <row r="10" spans="2:15" s="32" customFormat="1" ht="20.25" x14ac:dyDescent="0.3">
      <c r="B10" s="287" t="s">
        <v>1195</v>
      </c>
      <c r="C10" s="287"/>
      <c r="D10" s="287"/>
      <c r="E10" s="287"/>
      <c r="F10" s="287"/>
      <c r="G10" s="287"/>
      <c r="H10" s="287"/>
      <c r="N10" s="105">
        <f>AVERAGE(N14:N18)</f>
        <v>2</v>
      </c>
      <c r="O10" s="32">
        <f>ROUNDUP(N10,0)</f>
        <v>2</v>
      </c>
    </row>
    <row r="11" spans="2:15" s="32" customFormat="1" ht="49.5" customHeight="1" x14ac:dyDescent="0.3">
      <c r="B11" s="31"/>
      <c r="C11" s="292" t="s">
        <v>213</v>
      </c>
      <c r="D11" s="292"/>
      <c r="E11" s="292"/>
      <c r="F11" s="292"/>
      <c r="G11" s="292"/>
      <c r="H11" s="31"/>
      <c r="N11" s="32" t="s">
        <v>298</v>
      </c>
    </row>
    <row r="12" spans="2:15" s="32" customFormat="1" ht="16.5" x14ac:dyDescent="0.3">
      <c r="B12" s="31"/>
      <c r="C12" s="31"/>
      <c r="D12" s="31"/>
      <c r="E12" s="31"/>
      <c r="F12" s="31"/>
      <c r="G12" s="31"/>
      <c r="H12" s="31"/>
      <c r="N12" s="32">
        <f>AVERAGE(N14:N17)</f>
        <v>2</v>
      </c>
      <c r="O12" s="32">
        <f>ROUNDUP(N12,0)</f>
        <v>2</v>
      </c>
    </row>
    <row r="13" spans="2:15" s="32" customFormat="1" ht="49.5" x14ac:dyDescent="0.3">
      <c r="B13" s="31"/>
      <c r="C13" s="31"/>
      <c r="D13" s="127" t="s">
        <v>883</v>
      </c>
      <c r="E13" s="127" t="s">
        <v>882</v>
      </c>
      <c r="F13" s="124" t="s">
        <v>881</v>
      </c>
      <c r="G13" s="124" t="s">
        <v>301</v>
      </c>
      <c r="H13" s="31"/>
      <c r="K13" s="32" t="s">
        <v>296</v>
      </c>
      <c r="L13" s="32" t="s">
        <v>295</v>
      </c>
      <c r="N13" s="32" t="s">
        <v>297</v>
      </c>
    </row>
    <row r="14" spans="2:15" s="32" customFormat="1" ht="200.1" customHeight="1" x14ac:dyDescent="0.3">
      <c r="B14" s="31"/>
      <c r="C14" s="123" t="s">
        <v>1329</v>
      </c>
      <c r="D14" s="17" t="s">
        <v>107</v>
      </c>
      <c r="E14" s="17" t="s">
        <v>107</v>
      </c>
      <c r="F14" s="19" t="s">
        <v>528</v>
      </c>
      <c r="G14" s="17" t="s">
        <v>29</v>
      </c>
      <c r="H14" s="31"/>
      <c r="J14" s="32" t="s">
        <v>527</v>
      </c>
      <c r="K14" s="32">
        <v>1</v>
      </c>
      <c r="L14" s="32" t="s">
        <v>527</v>
      </c>
      <c r="N14" s="32">
        <f>IF(ISERROR(VLOOKUP(F14,$J$14:$K$19,2,FALSE)),"",VLOOKUP(F14,$J$14:$K$19,2,FALSE))</f>
        <v>2</v>
      </c>
    </row>
    <row r="15" spans="2:15" s="32" customFormat="1" ht="99.95" customHeight="1" x14ac:dyDescent="0.3">
      <c r="B15" s="31"/>
      <c r="C15" s="123" t="s">
        <v>1205</v>
      </c>
      <c r="D15" s="17" t="s">
        <v>107</v>
      </c>
      <c r="E15" s="17" t="s">
        <v>107</v>
      </c>
      <c r="F15" s="19" t="s">
        <v>528</v>
      </c>
      <c r="G15" s="17" t="s">
        <v>28</v>
      </c>
      <c r="H15" s="31"/>
      <c r="J15" s="32" t="s">
        <v>528</v>
      </c>
      <c r="K15" s="32">
        <v>2</v>
      </c>
      <c r="L15" s="32" t="s">
        <v>528</v>
      </c>
      <c r="N15" s="32">
        <f>IF(ISERROR(VLOOKUP(F15,$J$14:$K$19,2,FALSE)),"",VLOOKUP(F15,$J$14:$K$19,2,FALSE))</f>
        <v>2</v>
      </c>
    </row>
    <row r="16" spans="2:15" s="32" customFormat="1" ht="99.95" customHeight="1" x14ac:dyDescent="0.3">
      <c r="B16" s="31"/>
      <c r="C16" s="123" t="s">
        <v>1180</v>
      </c>
      <c r="D16" s="17" t="s">
        <v>107</v>
      </c>
      <c r="E16" s="17" t="s">
        <v>107</v>
      </c>
      <c r="F16" s="19"/>
      <c r="G16" s="17"/>
      <c r="H16" s="31"/>
      <c r="J16" s="32" t="s">
        <v>529</v>
      </c>
      <c r="K16" s="32">
        <v>3</v>
      </c>
      <c r="L16" s="32" t="s">
        <v>529</v>
      </c>
      <c r="N16" s="32" t="str">
        <f>IF(ISERROR(VLOOKUP(F16,$J$14:$K$19,2,FALSE)),"",VLOOKUP(F16,$J$14:$K$19,2,FALSE))</f>
        <v/>
      </c>
    </row>
    <row r="17" spans="2:16" s="32" customFormat="1" ht="200.1" customHeight="1" x14ac:dyDescent="0.3">
      <c r="B17" s="31"/>
      <c r="C17" s="123" t="s">
        <v>1331</v>
      </c>
      <c r="D17" s="17" t="s">
        <v>107</v>
      </c>
      <c r="E17" s="17" t="s">
        <v>107</v>
      </c>
      <c r="F17" s="19" t="s">
        <v>528</v>
      </c>
      <c r="G17" s="17" t="s">
        <v>27</v>
      </c>
      <c r="H17" s="31"/>
      <c r="J17" s="32" t="s">
        <v>1499</v>
      </c>
      <c r="K17" s="32">
        <v>4</v>
      </c>
      <c r="L17" s="32" t="s">
        <v>1499</v>
      </c>
      <c r="N17" s="32">
        <f>IF(ISERROR(VLOOKUP(F17,$J$14:$K$19,2,FALSE)),"",VLOOKUP(F17,$J$14:$K$19,2,FALSE))</f>
        <v>2</v>
      </c>
    </row>
    <row r="18" spans="2:16" s="32" customFormat="1" ht="200.1" customHeight="1" x14ac:dyDescent="0.3">
      <c r="B18" s="31"/>
      <c r="C18" s="123" t="s">
        <v>1332</v>
      </c>
      <c r="D18" s="17" t="s">
        <v>107</v>
      </c>
      <c r="E18" s="17" t="s">
        <v>107</v>
      </c>
      <c r="F18" s="19" t="s">
        <v>528</v>
      </c>
      <c r="G18" s="17" t="s">
        <v>0</v>
      </c>
      <c r="H18" s="31"/>
      <c r="J18" s="32" t="s">
        <v>1500</v>
      </c>
      <c r="K18" s="32">
        <v>5</v>
      </c>
      <c r="L18" s="32" t="s">
        <v>1500</v>
      </c>
      <c r="N18" s="32">
        <f>IF(ISERROR(VLOOKUP(F18,$J$14:$K$19,2,FALSE)),"",VLOOKUP(F18,$J$14:$K$19,2,FALSE))</f>
        <v>2</v>
      </c>
      <c r="O18" s="106">
        <f>N18-O12</f>
        <v>0</v>
      </c>
    </row>
    <row r="19" spans="2:16" s="32" customFormat="1" ht="16.5" x14ac:dyDescent="0.3">
      <c r="B19" s="31"/>
      <c r="C19" s="31"/>
      <c r="D19" s="31"/>
      <c r="E19" s="31"/>
      <c r="F19" s="31"/>
      <c r="G19" s="31"/>
      <c r="H19" s="31"/>
      <c r="J19" s="32" t="s">
        <v>1501</v>
      </c>
      <c r="K19" s="32">
        <v>6</v>
      </c>
      <c r="L19" s="32" t="s">
        <v>1501</v>
      </c>
      <c r="O19" s="32">
        <f>IF(OR(O18&gt;=2,O18&lt;=2),N18,O10)</f>
        <v>2</v>
      </c>
      <c r="P19" s="32" t="s">
        <v>299</v>
      </c>
    </row>
    <row r="20" spans="2:16" s="32" customFormat="1" ht="16.5" x14ac:dyDescent="0.3">
      <c r="B20" s="31"/>
      <c r="C20" s="31"/>
      <c r="D20" s="31"/>
      <c r="E20" s="31"/>
      <c r="F20" s="31"/>
      <c r="G20" s="31"/>
      <c r="H20" s="31"/>
      <c r="O20" s="32" t="str">
        <f>VLOOKUP(O19,K14:L19,2,FALSE)</f>
        <v>S – Satisfactory</v>
      </c>
    </row>
    <row r="21" spans="2:16" s="32" customFormat="1" ht="16.5" customHeight="1" x14ac:dyDescent="0.3">
      <c r="B21" s="31"/>
      <c r="C21" s="31"/>
      <c r="D21" s="31"/>
      <c r="E21" s="31" t="s">
        <v>1193</v>
      </c>
      <c r="F21" s="31"/>
      <c r="G21" s="31"/>
      <c r="H21" s="31"/>
    </row>
    <row r="22" spans="2:16" s="32" customFormat="1" ht="33" customHeight="1" x14ac:dyDescent="0.3">
      <c r="B22" s="31"/>
      <c r="C22" s="31"/>
      <c r="D22" s="31"/>
      <c r="E22" s="294" t="s">
        <v>1181</v>
      </c>
      <c r="F22" s="295"/>
      <c r="G22" s="119" t="s">
        <v>1647</v>
      </c>
      <c r="H22" s="31"/>
    </row>
    <row r="23" spans="2:16" s="32" customFormat="1" ht="33" x14ac:dyDescent="0.3">
      <c r="B23" s="31"/>
      <c r="C23" s="31"/>
      <c r="D23" s="31"/>
      <c r="E23" s="294" t="s">
        <v>1182</v>
      </c>
      <c r="F23" s="295"/>
      <c r="G23" s="119" t="s">
        <v>1648</v>
      </c>
      <c r="H23" s="31"/>
    </row>
    <row r="24" spans="2:16" s="32" customFormat="1" ht="16.5" x14ac:dyDescent="0.3">
      <c r="B24" s="31"/>
      <c r="C24" s="31"/>
      <c r="D24" s="31"/>
      <c r="E24" s="294" t="s">
        <v>1183</v>
      </c>
      <c r="F24" s="295"/>
      <c r="G24" s="119" t="s">
        <v>1649</v>
      </c>
      <c r="H24" s="31"/>
    </row>
    <row r="25" spans="2:16" s="32" customFormat="1" ht="33" customHeight="1" x14ac:dyDescent="0.3">
      <c r="B25" s="31"/>
      <c r="C25" s="31"/>
      <c r="D25" s="31"/>
      <c r="E25" s="294" t="s">
        <v>1184</v>
      </c>
      <c r="F25" s="295"/>
      <c r="G25" s="119" t="s">
        <v>1650</v>
      </c>
      <c r="H25" s="31"/>
    </row>
    <row r="26" spans="2:16" ht="33" x14ac:dyDescent="0.3">
      <c r="B26" s="31"/>
      <c r="C26" s="31"/>
      <c r="D26" s="31"/>
      <c r="E26" s="294" t="s">
        <v>1185</v>
      </c>
      <c r="F26" s="295"/>
      <c r="G26" s="119" t="s">
        <v>1651</v>
      </c>
      <c r="H26" s="31"/>
    </row>
    <row r="27" spans="2:16" ht="33" customHeight="1" x14ac:dyDescent="0.3">
      <c r="B27" s="31"/>
      <c r="C27" s="31"/>
      <c r="D27" s="31"/>
      <c r="E27" s="294" t="s">
        <v>1646</v>
      </c>
      <c r="F27" s="295"/>
      <c r="G27" s="119" t="s">
        <v>1652</v>
      </c>
      <c r="H27" s="31"/>
    </row>
    <row r="28" spans="2:16" ht="16.5" x14ac:dyDescent="0.3">
      <c r="B28" s="31"/>
      <c r="C28" s="31"/>
      <c r="D28" s="31"/>
      <c r="E28" s="31"/>
      <c r="F28" s="31"/>
      <c r="G28" s="31"/>
      <c r="H28" s="31"/>
    </row>
    <row r="29" spans="2:16" ht="16.5" x14ac:dyDescent="0.3">
      <c r="B29" s="31"/>
      <c r="C29" s="31"/>
      <c r="D29" s="31"/>
      <c r="E29" s="31"/>
      <c r="F29" s="31"/>
      <c r="G29" s="31"/>
      <c r="H29" s="31"/>
    </row>
    <row r="30" spans="2:16" ht="16.5" x14ac:dyDescent="0.3">
      <c r="B30" s="31"/>
      <c r="C30" s="31"/>
      <c r="D30" s="31"/>
      <c r="E30" s="31"/>
      <c r="F30" s="31"/>
      <c r="G30" s="31"/>
      <c r="H30" s="31"/>
    </row>
    <row r="31" spans="2:16" ht="16.5" x14ac:dyDescent="0.3">
      <c r="B31" s="31"/>
      <c r="C31" s="290" t="s">
        <v>419</v>
      </c>
      <c r="D31" s="290"/>
      <c r="E31" s="290"/>
      <c r="F31" s="290"/>
      <c r="G31" s="290"/>
      <c r="H31" s="31"/>
    </row>
    <row r="32" spans="2:16" ht="16.5" x14ac:dyDescent="0.3">
      <c r="B32" s="31"/>
      <c r="C32" s="290"/>
      <c r="D32" s="290"/>
      <c r="E32" s="290"/>
      <c r="F32" s="290"/>
      <c r="G32" s="290"/>
      <c r="H32" s="31"/>
    </row>
    <row r="33" spans="2:8" ht="16.5" x14ac:dyDescent="0.3">
      <c r="B33" s="31"/>
      <c r="C33" s="290"/>
      <c r="D33" s="290"/>
      <c r="E33" s="290"/>
      <c r="F33" s="290"/>
      <c r="G33" s="290"/>
      <c r="H33" s="31"/>
    </row>
    <row r="34" spans="2:8" ht="16.5" x14ac:dyDescent="0.3">
      <c r="B34" s="31"/>
      <c r="C34" s="31"/>
      <c r="D34" s="31"/>
      <c r="E34" s="31"/>
      <c r="F34" s="31"/>
      <c r="G34" s="31"/>
      <c r="H34" s="31"/>
    </row>
    <row r="35" spans="2:8" ht="16.5" x14ac:dyDescent="0.3">
      <c r="B35" s="31"/>
      <c r="C35" s="31"/>
      <c r="D35" s="31"/>
      <c r="E35" s="31"/>
      <c r="F35" s="31"/>
      <c r="G35" s="31"/>
      <c r="H35" s="31"/>
    </row>
  </sheetData>
  <sheetProtection password="CA59" sheet="1" objects="1" scenarios="1"/>
  <mergeCells count="9">
    <mergeCell ref="B10:H10"/>
    <mergeCell ref="C31:G33"/>
    <mergeCell ref="E22:F22"/>
    <mergeCell ref="E23:F23"/>
    <mergeCell ref="E24:F24"/>
    <mergeCell ref="E25:F25"/>
    <mergeCell ref="E26:F26"/>
    <mergeCell ref="E27:F27"/>
    <mergeCell ref="C11:G11"/>
  </mergeCells>
  <phoneticPr fontId="3" type="noConversion"/>
  <dataValidations count="1">
    <dataValidation type="list" allowBlank="1" showInputMessage="1" showErrorMessage="1" sqref="F14:F18">
      <formula1>$J$14:$J$19</formula1>
    </dataValidation>
  </dataValidations>
  <printOptions horizontalCentered="1"/>
  <pageMargins left="0.22" right="0.19" top="0.59" bottom="0.76" header="0.51181102362204722" footer="0.51181102362204722"/>
  <pageSetup scale="75" orientation="landscape" verticalDpi="0" r:id="rId1"/>
  <headerFooter alignWithMargins="0">
    <oddFooter>&amp;RPage&amp;Pof&amp;N</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J_OutAction"/>
  <dimension ref="B2:F22"/>
  <sheetViews>
    <sheetView showGridLines="0" zoomScaleNormal="100" workbookViewId="0"/>
  </sheetViews>
  <sheetFormatPr defaultRowHeight="15" x14ac:dyDescent="0.25"/>
  <cols>
    <col min="1" max="1" width="2.7109375" style="29" customWidth="1"/>
    <col min="2" max="2" width="9.140625" style="29"/>
    <col min="3" max="3" width="102.85546875" style="29" customWidth="1"/>
    <col min="4" max="4" width="23.140625" style="29" customWidth="1"/>
    <col min="5" max="5" width="18.7109375" style="29" customWidth="1"/>
    <col min="6" max="16384" width="9.140625" style="29"/>
  </cols>
  <sheetData>
    <row r="2" spans="2:6" x14ac:dyDescent="0.25">
      <c r="F2" s="30"/>
    </row>
    <row r="3" spans="2:6" x14ac:dyDescent="0.25">
      <c r="F3" s="30"/>
    </row>
    <row r="4" spans="2:6" x14ac:dyDescent="0.25">
      <c r="F4" s="30"/>
    </row>
    <row r="5" spans="2:6" x14ac:dyDescent="0.25">
      <c r="F5" s="30"/>
    </row>
    <row r="6" spans="2:6" x14ac:dyDescent="0.25">
      <c r="B6" s="30"/>
      <c r="C6" s="30"/>
      <c r="D6" s="30"/>
      <c r="E6" s="30"/>
      <c r="F6" s="30"/>
    </row>
    <row r="7" spans="2:6" ht="16.5" x14ac:dyDescent="0.3">
      <c r="B7" s="31" t="str">
        <f>"Selected Project:  "&amp;BasicData!$E$12</f>
        <v>Selected Project:  Bosnia Herzegovina: Mainstreaming Karst Peatlands Conservation Concerns into Key Economic Sectors - KARST</v>
      </c>
      <c r="C7" s="30"/>
      <c r="D7" s="30"/>
      <c r="E7" s="30"/>
      <c r="F7" s="30"/>
    </row>
    <row r="8" spans="2:6" hidden="1" x14ac:dyDescent="0.25">
      <c r="B8" s="30"/>
      <c r="C8" s="30"/>
      <c r="D8" s="30"/>
      <c r="E8" s="30"/>
      <c r="F8" s="30"/>
    </row>
    <row r="9" spans="2:6" hidden="1" x14ac:dyDescent="0.25">
      <c r="B9" s="30"/>
      <c r="C9" s="30"/>
      <c r="D9" s="30"/>
      <c r="E9" s="30"/>
      <c r="F9" s="30"/>
    </row>
    <row r="10" spans="2:6" s="32" customFormat="1" ht="20.25" x14ac:dyDescent="0.3">
      <c r="B10" s="287" t="s">
        <v>532</v>
      </c>
      <c r="C10" s="287"/>
      <c r="D10" s="287"/>
      <c r="E10" s="287"/>
      <c r="F10" s="287"/>
    </row>
    <row r="11" spans="2:6" s="32" customFormat="1" ht="16.5" x14ac:dyDescent="0.3">
      <c r="B11" s="31"/>
      <c r="C11" s="293" t="s">
        <v>214</v>
      </c>
      <c r="D11" s="293"/>
      <c r="E11" s="293"/>
      <c r="F11" s="31"/>
    </row>
    <row r="12" spans="2:6" s="32" customFormat="1" ht="16.5" x14ac:dyDescent="0.3">
      <c r="B12" s="31"/>
      <c r="C12" s="31"/>
      <c r="D12" s="31"/>
      <c r="E12" s="31"/>
      <c r="F12" s="31"/>
    </row>
    <row r="13" spans="2:6" s="32" customFormat="1" ht="16.5" x14ac:dyDescent="0.3">
      <c r="B13" s="31"/>
      <c r="C13" s="74" t="s">
        <v>1333</v>
      </c>
      <c r="D13" s="74" t="s">
        <v>1334</v>
      </c>
      <c r="E13" s="74" t="s">
        <v>1335</v>
      </c>
      <c r="F13" s="31"/>
    </row>
    <row r="14" spans="2:6" s="32" customFormat="1" ht="36" customHeight="1" x14ac:dyDescent="0.3">
      <c r="B14" s="31"/>
      <c r="C14" s="17"/>
      <c r="D14" s="17"/>
      <c r="E14" s="27"/>
      <c r="F14" s="31"/>
    </row>
    <row r="15" spans="2:6" s="32" customFormat="1" ht="36" customHeight="1" x14ac:dyDescent="0.3">
      <c r="B15" s="31"/>
      <c r="C15" s="17"/>
      <c r="D15" s="17"/>
      <c r="E15" s="27"/>
      <c r="F15" s="31"/>
    </row>
    <row r="16" spans="2:6" s="32" customFormat="1" ht="36" customHeight="1" x14ac:dyDescent="0.3">
      <c r="B16" s="31"/>
      <c r="C16" s="17"/>
      <c r="D16" s="17"/>
      <c r="E16" s="27"/>
      <c r="F16" s="31"/>
    </row>
    <row r="17" spans="2:6" s="32" customFormat="1" ht="36" customHeight="1" x14ac:dyDescent="0.3">
      <c r="B17" s="31"/>
      <c r="C17" s="17"/>
      <c r="D17" s="17"/>
      <c r="E17" s="27"/>
      <c r="F17" s="31"/>
    </row>
    <row r="18" spans="2:6" s="32" customFormat="1" ht="36" customHeight="1" x14ac:dyDescent="0.3">
      <c r="B18" s="31"/>
      <c r="C18" s="17"/>
      <c r="D18" s="17"/>
      <c r="E18" s="27"/>
      <c r="F18" s="31"/>
    </row>
    <row r="19" spans="2:6" s="32" customFormat="1" ht="36" customHeight="1" x14ac:dyDescent="0.3">
      <c r="B19" s="31"/>
      <c r="C19" s="17"/>
      <c r="D19" s="17"/>
      <c r="E19" s="27"/>
      <c r="F19" s="31"/>
    </row>
    <row r="20" spans="2:6" s="32" customFormat="1" ht="16.5" x14ac:dyDescent="0.3">
      <c r="B20" s="31"/>
      <c r="C20" s="31"/>
      <c r="D20" s="31"/>
      <c r="E20" s="31"/>
      <c r="F20" s="31"/>
    </row>
    <row r="21" spans="2:6" s="32" customFormat="1" ht="16.5" x14ac:dyDescent="0.3">
      <c r="B21" s="31"/>
      <c r="C21" s="47"/>
      <c r="D21" s="47"/>
      <c r="E21" s="47"/>
      <c r="F21" s="31"/>
    </row>
    <row r="22" spans="2:6" x14ac:dyDescent="0.25">
      <c r="C22" s="68"/>
      <c r="D22" s="68"/>
      <c r="E22" s="68"/>
    </row>
  </sheetData>
  <sheetProtection password="CA59" sheet="1" objects="1" scenarios="1"/>
  <mergeCells count="2">
    <mergeCell ref="B10:F10"/>
    <mergeCell ref="C11:E11"/>
  </mergeCells>
  <phoneticPr fontId="3" type="noConversion"/>
  <dataValidations count="1">
    <dataValidation type="whole" allowBlank="1" showInputMessage="1" showErrorMessage="1" sqref="E14:E19">
      <formula1>0</formula1>
      <formula2>1000000</formula2>
    </dataValidation>
  </dataValidations>
  <printOptions horizontalCentered="1"/>
  <pageMargins left="0.2" right="0.17" top="0.56000000000000005" bottom="0.77" header="0.51181102362204722" footer="0.51181102362204722"/>
  <pageSetup scale="85" orientation="landscape" verticalDpi="0" r:id="rId1"/>
  <headerFooter alignWithMargins="0">
    <oddFooter>&amp;RPage&amp;Pof&amp;N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8"/>
  <sheetViews>
    <sheetView workbookViewId="0">
      <selection activeCell="G8" sqref="G8"/>
    </sheetView>
  </sheetViews>
  <sheetFormatPr defaultRowHeight="15" x14ac:dyDescent="0.25"/>
  <cols>
    <col min="1" max="1" width="12.7109375" bestFit="1" customWidth="1"/>
    <col min="2" max="2" width="7.85546875" customWidth="1"/>
    <col min="3" max="3" width="15.5703125" customWidth="1"/>
    <col min="4" max="4" width="6.42578125" customWidth="1"/>
    <col min="5" max="5" width="9.7109375" customWidth="1"/>
    <col min="6" max="6" width="32.28515625" style="153" customWidth="1"/>
    <col min="7" max="7" width="78" style="162" customWidth="1"/>
  </cols>
  <sheetData>
    <row r="1" spans="1:14" x14ac:dyDescent="0.25">
      <c r="A1" s="148" t="s">
        <v>429</v>
      </c>
      <c r="B1" s="148" t="s">
        <v>430</v>
      </c>
      <c r="C1" s="148" t="s">
        <v>431</v>
      </c>
      <c r="D1" s="148"/>
      <c r="E1" s="148" t="s">
        <v>432</v>
      </c>
      <c r="F1" s="149" t="s">
        <v>433</v>
      </c>
      <c r="G1" s="161" t="s">
        <v>434</v>
      </c>
      <c r="M1">
        <v>1</v>
      </c>
      <c r="N1" t="s">
        <v>1488</v>
      </c>
    </row>
    <row r="2" spans="1:14" ht="18.75" x14ac:dyDescent="0.3">
      <c r="A2" s="148"/>
      <c r="B2" s="148"/>
      <c r="C2" s="148"/>
      <c r="D2" s="148"/>
      <c r="E2" s="148"/>
      <c r="F2" s="149"/>
      <c r="G2" s="163" t="s">
        <v>1487</v>
      </c>
      <c r="M2">
        <f>M1+1</f>
        <v>2</v>
      </c>
      <c r="N2" t="s">
        <v>1489</v>
      </c>
    </row>
    <row r="3" spans="1:14" x14ac:dyDescent="0.25">
      <c r="A3" s="148"/>
      <c r="B3" s="148"/>
      <c r="C3" s="148"/>
      <c r="D3" s="148"/>
      <c r="E3" s="148"/>
      <c r="F3" s="149"/>
      <c r="G3" s="161"/>
      <c r="M3">
        <f t="shared" ref="M3:M12" si="0">M2+1</f>
        <v>3</v>
      </c>
      <c r="N3" t="s">
        <v>1490</v>
      </c>
    </row>
    <row r="4" spans="1:14" ht="18.75" x14ac:dyDescent="0.3">
      <c r="A4" t="s">
        <v>435</v>
      </c>
      <c r="B4" t="s">
        <v>456</v>
      </c>
      <c r="C4" t="s">
        <v>1514</v>
      </c>
      <c r="D4" t="s">
        <v>457</v>
      </c>
      <c r="E4" t="s">
        <v>454</v>
      </c>
      <c r="F4" s="152" t="s">
        <v>458</v>
      </c>
      <c r="G4" s="165" t="str">
        <f>IF(H4="","",H4)</f>
        <v/>
      </c>
      <c r="M4">
        <f t="shared" si="0"/>
        <v>4</v>
      </c>
      <c r="N4" t="s">
        <v>1491</v>
      </c>
    </row>
    <row r="5" spans="1:14" x14ac:dyDescent="0.25">
      <c r="A5" s="148"/>
      <c r="B5" s="148"/>
      <c r="C5" s="148"/>
      <c r="D5" s="148"/>
      <c r="E5" s="148"/>
      <c r="F5" s="149"/>
      <c r="G5" s="161"/>
      <c r="M5">
        <f t="shared" si="0"/>
        <v>5</v>
      </c>
      <c r="N5" t="s">
        <v>1257</v>
      </c>
    </row>
    <row r="6" spans="1:14" ht="15.75" x14ac:dyDescent="0.25">
      <c r="A6" t="s">
        <v>435</v>
      </c>
      <c r="B6" t="s">
        <v>436</v>
      </c>
      <c r="C6" t="s">
        <v>1516</v>
      </c>
      <c r="D6" t="s">
        <v>437</v>
      </c>
      <c r="E6" t="s">
        <v>438</v>
      </c>
      <c r="F6" s="150" t="s">
        <v>439</v>
      </c>
      <c r="G6" s="164" t="str">
        <f>IF(H6="","",H6)</f>
        <v/>
      </c>
      <c r="M6">
        <f t="shared" si="0"/>
        <v>6</v>
      </c>
      <c r="N6" t="s">
        <v>1492</v>
      </c>
    </row>
    <row r="7" spans="1:14" x14ac:dyDescent="0.25">
      <c r="A7" t="s">
        <v>435</v>
      </c>
      <c r="B7" t="s">
        <v>478</v>
      </c>
      <c r="C7" t="s">
        <v>919</v>
      </c>
      <c r="D7" t="s">
        <v>479</v>
      </c>
      <c r="E7" t="s">
        <v>474</v>
      </c>
      <c r="F7" s="154" t="s">
        <v>919</v>
      </c>
      <c r="G7" s="162" t="str">
        <f>IF(H7="","",I7&amp;"-"&amp;J7&amp;"-"&amp;K7&amp;" -ongoing")</f>
        <v/>
      </c>
      <c r="I7">
        <f>DAY(H7)</f>
        <v>0</v>
      </c>
      <c r="J7" t="str">
        <f>VLOOKUP(MONTH(H7),M:N,2,FALSE)</f>
        <v>Jan</v>
      </c>
      <c r="K7">
        <f>YEAR(H7)</f>
        <v>1900</v>
      </c>
      <c r="M7">
        <f t="shared" si="0"/>
        <v>7</v>
      </c>
      <c r="N7" t="s">
        <v>1493</v>
      </c>
    </row>
    <row r="8" spans="1:14" x14ac:dyDescent="0.25">
      <c r="F8" s="149"/>
      <c r="M8">
        <f t="shared" si="0"/>
        <v>8</v>
      </c>
      <c r="N8" t="s">
        <v>1494</v>
      </c>
    </row>
    <row r="9" spans="1:14" x14ac:dyDescent="0.25">
      <c r="A9" s="148"/>
      <c r="B9" s="148"/>
      <c r="C9" s="148"/>
      <c r="D9" s="148"/>
      <c r="E9" s="148"/>
      <c r="F9" s="149"/>
      <c r="G9" s="160" t="s">
        <v>382</v>
      </c>
      <c r="M9">
        <f t="shared" si="0"/>
        <v>9</v>
      </c>
      <c r="N9" t="s">
        <v>1495</v>
      </c>
    </row>
    <row r="10" spans="1:14" x14ac:dyDescent="0.25">
      <c r="A10" t="s">
        <v>435</v>
      </c>
      <c r="B10" t="s">
        <v>440</v>
      </c>
      <c r="C10" t="s">
        <v>1515</v>
      </c>
      <c r="D10" t="s">
        <v>441</v>
      </c>
      <c r="E10" t="s">
        <v>438</v>
      </c>
      <c r="F10" s="150" t="s">
        <v>1515</v>
      </c>
      <c r="G10" s="162" t="str">
        <f>IF(H10="","",H10)</f>
        <v/>
      </c>
      <c r="M10">
        <f t="shared" si="0"/>
        <v>10</v>
      </c>
      <c r="N10" t="s">
        <v>1496</v>
      </c>
    </row>
    <row r="11" spans="1:14" x14ac:dyDescent="0.25">
      <c r="F11" s="149"/>
      <c r="M11">
        <f t="shared" si="0"/>
        <v>11</v>
      </c>
      <c r="N11" t="s">
        <v>1497</v>
      </c>
    </row>
    <row r="12" spans="1:14" x14ac:dyDescent="0.25">
      <c r="A12" s="148"/>
      <c r="B12" s="148"/>
      <c r="C12" s="148"/>
      <c r="D12" s="148"/>
      <c r="E12" s="148"/>
      <c r="F12" s="149"/>
      <c r="G12" s="160" t="s">
        <v>383</v>
      </c>
      <c r="M12">
        <f t="shared" si="0"/>
        <v>12</v>
      </c>
      <c r="N12" t="s">
        <v>1498</v>
      </c>
    </row>
    <row r="13" spans="1:14" x14ac:dyDescent="0.25">
      <c r="A13" t="s">
        <v>1415</v>
      </c>
      <c r="B13" t="s">
        <v>1796</v>
      </c>
      <c r="C13" t="s">
        <v>540</v>
      </c>
      <c r="D13" t="s">
        <v>436</v>
      </c>
      <c r="E13" t="s">
        <v>438</v>
      </c>
      <c r="F13" s="157" t="s">
        <v>1415</v>
      </c>
      <c r="G13" s="162" t="str">
        <f>IF(H13="","",H13)</f>
        <v/>
      </c>
    </row>
    <row r="14" spans="1:14" x14ac:dyDescent="0.25">
      <c r="F14" s="149"/>
    </row>
    <row r="15" spans="1:14" x14ac:dyDescent="0.25">
      <c r="F15" s="149"/>
      <c r="G15" s="160" t="s">
        <v>384</v>
      </c>
    </row>
    <row r="16" spans="1:14" x14ac:dyDescent="0.25">
      <c r="A16" t="s">
        <v>886</v>
      </c>
      <c r="B16" t="s">
        <v>1765</v>
      </c>
      <c r="C16" t="s">
        <v>890</v>
      </c>
      <c r="D16" t="s">
        <v>1766</v>
      </c>
      <c r="E16" t="s">
        <v>438</v>
      </c>
      <c r="F16" s="158" t="s">
        <v>887</v>
      </c>
      <c r="G16" s="162" t="str">
        <f>IF(H16="","",H16)</f>
        <v/>
      </c>
    </row>
    <row r="17" spans="1:7" x14ac:dyDescent="0.25">
      <c r="A17" t="s">
        <v>886</v>
      </c>
      <c r="B17" t="s">
        <v>1769</v>
      </c>
      <c r="C17" t="s">
        <v>891</v>
      </c>
      <c r="D17" t="s">
        <v>1770</v>
      </c>
      <c r="E17" t="s">
        <v>438</v>
      </c>
      <c r="F17" s="158" t="s">
        <v>887</v>
      </c>
      <c r="G17" s="162" t="str">
        <f>IF(H17="","",H17)</f>
        <v/>
      </c>
    </row>
    <row r="18" spans="1:7" x14ac:dyDescent="0.25">
      <c r="A18" t="s">
        <v>886</v>
      </c>
      <c r="B18" t="s">
        <v>1776</v>
      </c>
      <c r="C18" s="153" t="s">
        <v>542</v>
      </c>
      <c r="D18" s="153" t="s">
        <v>1777</v>
      </c>
      <c r="E18" s="153" t="s">
        <v>438</v>
      </c>
      <c r="F18" s="158" t="s">
        <v>1418</v>
      </c>
      <c r="G18" s="162" t="str">
        <f>IF(H18="","",H18)</f>
        <v/>
      </c>
    </row>
    <row r="19" spans="1:7" x14ac:dyDescent="0.25">
      <c r="A19" s="148"/>
      <c r="B19" s="148"/>
      <c r="C19" s="148"/>
      <c r="D19" s="148"/>
      <c r="E19" s="148"/>
      <c r="F19" s="149"/>
      <c r="G19" s="161"/>
    </row>
    <row r="20" spans="1:7" x14ac:dyDescent="0.25">
      <c r="A20" s="148"/>
      <c r="B20" s="148"/>
      <c r="C20" s="148"/>
      <c r="D20" s="148"/>
      <c r="E20" s="148"/>
      <c r="F20" s="149"/>
      <c r="G20" s="160" t="s">
        <v>386</v>
      </c>
    </row>
    <row r="21" spans="1:7" x14ac:dyDescent="0.25">
      <c r="A21" t="s">
        <v>435</v>
      </c>
      <c r="B21" t="s">
        <v>1664</v>
      </c>
      <c r="C21" t="s">
        <v>1275</v>
      </c>
      <c r="D21" t="s">
        <v>1665</v>
      </c>
      <c r="E21" t="s">
        <v>438</v>
      </c>
      <c r="F21" s="151" t="str">
        <f>LEFT(C21,25)</f>
        <v xml:space="preserve">List the Website address </v>
      </c>
      <c r="G21" s="162" t="str">
        <f>IF(H21="","",H21)</f>
        <v/>
      </c>
    </row>
    <row r="22" spans="1:7" x14ac:dyDescent="0.25">
      <c r="A22" t="s">
        <v>435</v>
      </c>
      <c r="B22" t="s">
        <v>1662</v>
      </c>
      <c r="C22" t="s">
        <v>1274</v>
      </c>
      <c r="D22" t="s">
        <v>1663</v>
      </c>
      <c r="E22" t="s">
        <v>438</v>
      </c>
      <c r="F22" s="151" t="str">
        <f>LEFT(C22,25)</f>
        <v xml:space="preserve">List documents/ reports/ </v>
      </c>
      <c r="G22" s="162" t="str">
        <f>IF(H22="","",H22)</f>
        <v/>
      </c>
    </row>
    <row r="23" spans="1:7" x14ac:dyDescent="0.25">
      <c r="A23" s="148"/>
      <c r="B23" s="148"/>
      <c r="C23" s="148"/>
      <c r="D23" s="148"/>
      <c r="E23" s="148"/>
      <c r="F23" s="149"/>
      <c r="G23" s="161"/>
    </row>
    <row r="24" spans="1:7" x14ac:dyDescent="0.25">
      <c r="A24" s="148"/>
      <c r="B24" s="148"/>
      <c r="C24" s="148"/>
      <c r="D24" s="148"/>
      <c r="E24" s="148"/>
      <c r="F24" s="149"/>
      <c r="G24" s="160" t="s">
        <v>385</v>
      </c>
    </row>
    <row r="25" spans="1:7" x14ac:dyDescent="0.25">
      <c r="A25" t="s">
        <v>1412</v>
      </c>
      <c r="B25" t="s">
        <v>1704</v>
      </c>
      <c r="C25" t="s">
        <v>1277</v>
      </c>
      <c r="D25" t="s">
        <v>1705</v>
      </c>
      <c r="E25" t="s">
        <v>438</v>
      </c>
      <c r="F25" s="155" t="str">
        <f>LEFT(C25,25)</f>
        <v xml:space="preserve">Name: </v>
      </c>
      <c r="G25" s="167" t="str">
        <f>IF(H25="","",H25)</f>
        <v/>
      </c>
    </row>
    <row r="26" spans="1:7" x14ac:dyDescent="0.25">
      <c r="A26" t="s">
        <v>1412</v>
      </c>
      <c r="B26" t="s">
        <v>1706</v>
      </c>
      <c r="C26" t="s">
        <v>1278</v>
      </c>
      <c r="D26" t="s">
        <v>1707</v>
      </c>
      <c r="E26" t="s">
        <v>438</v>
      </c>
      <c r="F26" s="155" t="str">
        <f>LEFT(C26,25)</f>
        <v xml:space="preserve">Email: </v>
      </c>
      <c r="G26" s="168" t="str">
        <f>IF(H26="","",H26)</f>
        <v/>
      </c>
    </row>
    <row r="27" spans="1:7" x14ac:dyDescent="0.25">
      <c r="A27" t="s">
        <v>1711</v>
      </c>
      <c r="B27" t="s">
        <v>1716</v>
      </c>
      <c r="C27" t="s">
        <v>1277</v>
      </c>
      <c r="D27" t="s">
        <v>1693</v>
      </c>
      <c r="E27" t="s">
        <v>438</v>
      </c>
      <c r="F27" s="156" t="str">
        <f>LEFT(C27,25)</f>
        <v xml:space="preserve">Name: </v>
      </c>
      <c r="G27" s="167" t="str">
        <f>IF(H27="","",H27)</f>
        <v/>
      </c>
    </row>
    <row r="28" spans="1:7" x14ac:dyDescent="0.25">
      <c r="A28" t="s">
        <v>1711</v>
      </c>
      <c r="B28" t="s">
        <v>1717</v>
      </c>
      <c r="C28" t="s">
        <v>1278</v>
      </c>
      <c r="D28" t="s">
        <v>1694</v>
      </c>
      <c r="E28" t="s">
        <v>438</v>
      </c>
      <c r="F28" s="156" t="str">
        <f>LEFT(C28,25)</f>
        <v xml:space="preserve">Email: </v>
      </c>
      <c r="G28" s="168" t="str">
        <f>IF(H28="","",H28)</f>
        <v/>
      </c>
    </row>
  </sheetData>
  <phoneticPr fontId="3" type="noConversion"/>
  <pageMargins left="0.75" right="0.75" top="1" bottom="1" header="0.5" footer="0.5"/>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_Risk"/>
  <dimension ref="B2:Q22"/>
  <sheetViews>
    <sheetView showGridLines="0" topLeftCell="A4" zoomScaleNormal="100" workbookViewId="0">
      <selection activeCell="D14" sqref="D14"/>
    </sheetView>
  </sheetViews>
  <sheetFormatPr defaultRowHeight="15" x14ac:dyDescent="0.25"/>
  <cols>
    <col min="1" max="1" width="2.7109375" style="29" customWidth="1"/>
    <col min="2" max="2" width="3.42578125" style="29" customWidth="1"/>
    <col min="3" max="3" width="18.85546875" style="29" customWidth="1"/>
    <col min="4" max="4" width="18.7109375" style="29" customWidth="1"/>
    <col min="5" max="6" width="68.140625" style="29" customWidth="1"/>
    <col min="7" max="7" width="3.140625" style="29" customWidth="1"/>
    <col min="8" max="9" width="9.140625" style="29"/>
    <col min="10" max="10" width="9.140625" style="29" hidden="1" customWidth="1"/>
    <col min="11" max="14" width="0" style="29" hidden="1" customWidth="1"/>
    <col min="15" max="16" width="9.140625" style="29" hidden="1" customWidth="1"/>
    <col min="17" max="17" width="0" style="29" hidden="1" customWidth="1"/>
    <col min="18" max="16384" width="9.140625" style="29"/>
  </cols>
  <sheetData>
    <row r="2" spans="2:17" x14ac:dyDescent="0.25">
      <c r="F2" s="30"/>
      <c r="G2" s="30"/>
    </row>
    <row r="3" spans="2:17" x14ac:dyDescent="0.25">
      <c r="F3" s="30"/>
      <c r="G3" s="30"/>
    </row>
    <row r="4" spans="2:17" x14ac:dyDescent="0.25">
      <c r="F4" s="30"/>
      <c r="G4" s="30"/>
    </row>
    <row r="5" spans="2:17" x14ac:dyDescent="0.25">
      <c r="F5" s="30"/>
      <c r="G5" s="30"/>
    </row>
    <row r="6" spans="2:17" x14ac:dyDescent="0.25">
      <c r="B6" s="30"/>
      <c r="C6" s="30"/>
      <c r="D6" s="30"/>
      <c r="E6" s="30"/>
      <c r="F6" s="30"/>
      <c r="G6" s="30"/>
    </row>
    <row r="7" spans="2:17" ht="16.5" x14ac:dyDescent="0.3">
      <c r="B7" s="31" t="str">
        <f>"Selected Project:  "&amp;BasicData!$E$12</f>
        <v>Selected Project:  Bosnia Herzegovina: Mainstreaming Karst Peatlands Conservation Concerns into Key Economic Sectors - KARST</v>
      </c>
      <c r="C7" s="66"/>
      <c r="D7" s="30"/>
      <c r="E7" s="30"/>
      <c r="F7" s="30"/>
      <c r="G7" s="30"/>
    </row>
    <row r="8" spans="2:17" hidden="1" x14ac:dyDescent="0.25">
      <c r="B8" s="30"/>
      <c r="C8" s="30"/>
      <c r="D8" s="30"/>
      <c r="E8" s="30"/>
      <c r="F8" s="30"/>
      <c r="G8" s="30"/>
    </row>
    <row r="9" spans="2:17" hidden="1" x14ac:dyDescent="0.25">
      <c r="B9" s="30"/>
      <c r="C9" s="30"/>
      <c r="D9" s="30"/>
      <c r="E9" s="30"/>
      <c r="F9" s="30"/>
      <c r="G9" s="30"/>
    </row>
    <row r="10" spans="2:17" s="32" customFormat="1" ht="20.25" customHeight="1" x14ac:dyDescent="0.3">
      <c r="B10" s="287" t="s">
        <v>1350</v>
      </c>
      <c r="C10" s="287"/>
      <c r="D10" s="287"/>
      <c r="E10" s="287"/>
      <c r="F10" s="287"/>
      <c r="G10" s="287"/>
      <c r="J10" s="32" t="s">
        <v>1343</v>
      </c>
      <c r="L10" s="29" t="s">
        <v>1548</v>
      </c>
      <c r="M10" s="29" t="s">
        <v>1549</v>
      </c>
      <c r="N10" s="29" t="s">
        <v>1550</v>
      </c>
      <c r="O10" s="297" t="s">
        <v>1551</v>
      </c>
      <c r="P10" s="297"/>
    </row>
    <row r="11" spans="2:17" s="32" customFormat="1" ht="47.25" customHeight="1" x14ac:dyDescent="0.3">
      <c r="B11" s="61"/>
      <c r="C11" s="296" t="s">
        <v>534</v>
      </c>
      <c r="D11" s="296"/>
      <c r="E11" s="296"/>
      <c r="F11" s="296"/>
      <c r="G11" s="67"/>
      <c r="J11" s="29" t="s">
        <v>1526</v>
      </c>
      <c r="L11" s="32">
        <f>DORating!O19</f>
        <v>2</v>
      </c>
      <c r="M11" s="32">
        <f>IPRating!O19</f>
        <v>2</v>
      </c>
      <c r="N11" s="32">
        <f>M11+L11</f>
        <v>4</v>
      </c>
      <c r="O11" s="32">
        <f>N11/2</f>
        <v>2</v>
      </c>
      <c r="P11" s="32">
        <f>ROUNDUP(O11,0)</f>
        <v>2</v>
      </c>
      <c r="Q11" s="32" t="str">
        <f>VLOOKUP(P11,M15:N20,2,FALSE)</f>
        <v>S – Satisfactory</v>
      </c>
    </row>
    <row r="12" spans="2:17" s="32" customFormat="1" ht="16.5" x14ac:dyDescent="0.3">
      <c r="B12" s="31"/>
      <c r="C12" s="31"/>
      <c r="D12" s="31"/>
      <c r="E12" s="31"/>
      <c r="F12" s="31"/>
      <c r="G12" s="31"/>
      <c r="J12" s="29" t="s">
        <v>1533</v>
      </c>
    </row>
    <row r="13" spans="2:17" s="32" customFormat="1" ht="16.5" x14ac:dyDescent="0.3">
      <c r="B13" s="31"/>
      <c r="C13" s="74" t="s">
        <v>1339</v>
      </c>
      <c r="D13" s="74" t="s">
        <v>1340</v>
      </c>
      <c r="E13" s="74" t="s">
        <v>1341</v>
      </c>
      <c r="F13" s="74" t="s">
        <v>1342</v>
      </c>
      <c r="G13" s="31"/>
      <c r="J13" s="29" t="s">
        <v>990</v>
      </c>
    </row>
    <row r="14" spans="2:17" s="32" customFormat="1" ht="69.95" customHeight="1" x14ac:dyDescent="0.3">
      <c r="B14" s="31"/>
      <c r="C14" s="11" t="s">
        <v>1527</v>
      </c>
      <c r="D14" s="270" t="s">
        <v>965</v>
      </c>
      <c r="E14" s="17" t="s">
        <v>964</v>
      </c>
      <c r="F14" s="17" t="s">
        <v>1558</v>
      </c>
      <c r="G14" s="31"/>
      <c r="J14" s="29" t="s">
        <v>1527</v>
      </c>
    </row>
    <row r="15" spans="2:17" s="32" customFormat="1" ht="69.95" customHeight="1" x14ac:dyDescent="0.3">
      <c r="B15" s="31"/>
      <c r="C15" s="11" t="s">
        <v>1528</v>
      </c>
      <c r="D15" s="270" t="s">
        <v>969</v>
      </c>
      <c r="E15" s="17" t="s">
        <v>966</v>
      </c>
      <c r="F15" s="17" t="s">
        <v>967</v>
      </c>
      <c r="G15" s="31"/>
      <c r="J15" s="29" t="s">
        <v>1532</v>
      </c>
      <c r="M15" s="32">
        <v>1</v>
      </c>
      <c r="N15" s="32" t="s">
        <v>527</v>
      </c>
    </row>
    <row r="16" spans="2:17" s="32" customFormat="1" ht="69.95" customHeight="1" x14ac:dyDescent="0.3">
      <c r="B16" s="31"/>
      <c r="C16" s="11" t="s">
        <v>1528</v>
      </c>
      <c r="D16" s="270" t="s">
        <v>969</v>
      </c>
      <c r="E16" s="17" t="s">
        <v>968</v>
      </c>
      <c r="F16" s="17" t="s">
        <v>1582</v>
      </c>
      <c r="G16" s="31"/>
      <c r="J16" s="29" t="s">
        <v>1530</v>
      </c>
      <c r="M16" s="32">
        <v>2</v>
      </c>
      <c r="N16" s="32" t="s">
        <v>528</v>
      </c>
    </row>
    <row r="17" spans="2:14" s="32" customFormat="1" ht="69.95" customHeight="1" x14ac:dyDescent="0.3">
      <c r="B17" s="31"/>
      <c r="C17" s="11"/>
      <c r="D17" s="209" t="s">
        <v>1427</v>
      </c>
      <c r="E17" s="17"/>
      <c r="F17" s="17"/>
      <c r="G17" s="31"/>
      <c r="J17" s="29" t="s">
        <v>1531</v>
      </c>
      <c r="M17" s="32">
        <v>3</v>
      </c>
      <c r="N17" s="32" t="s">
        <v>529</v>
      </c>
    </row>
    <row r="18" spans="2:14" s="32" customFormat="1" ht="69.95" customHeight="1" x14ac:dyDescent="0.3">
      <c r="B18" s="31"/>
      <c r="C18" s="11"/>
      <c r="D18" s="209" t="s">
        <v>1427</v>
      </c>
      <c r="E18" s="17"/>
      <c r="F18" s="17"/>
      <c r="G18" s="31"/>
      <c r="J18" s="29" t="s">
        <v>1528</v>
      </c>
      <c r="M18" s="32">
        <v>4</v>
      </c>
      <c r="N18" s="32" t="s">
        <v>1499</v>
      </c>
    </row>
    <row r="19" spans="2:14" s="32" customFormat="1" ht="69.95" customHeight="1" x14ac:dyDescent="0.3">
      <c r="B19" s="31"/>
      <c r="C19" s="11"/>
      <c r="D19" s="209" t="s">
        <v>1427</v>
      </c>
      <c r="E19" s="17"/>
      <c r="F19" s="17"/>
      <c r="G19" s="31"/>
      <c r="J19" s="29" t="s">
        <v>1534</v>
      </c>
      <c r="M19" s="32">
        <v>5</v>
      </c>
      <c r="N19" s="32" t="s">
        <v>1500</v>
      </c>
    </row>
    <row r="20" spans="2:14" s="32" customFormat="1" ht="69.95" customHeight="1" x14ac:dyDescent="0.3">
      <c r="B20" s="31"/>
      <c r="C20" s="11"/>
      <c r="D20" s="209" t="s">
        <v>1427</v>
      </c>
      <c r="E20" s="17"/>
      <c r="F20" s="17"/>
      <c r="G20" s="31"/>
      <c r="J20" s="29" t="s">
        <v>1529</v>
      </c>
      <c r="M20" s="32">
        <v>6</v>
      </c>
      <c r="N20" s="32" t="s">
        <v>1501</v>
      </c>
    </row>
    <row r="21" spans="2:14" s="32" customFormat="1" ht="16.5" x14ac:dyDescent="0.3">
      <c r="B21" s="31"/>
      <c r="C21" s="47"/>
      <c r="D21" s="47"/>
      <c r="E21" s="31"/>
      <c r="F21" s="31"/>
      <c r="G21" s="31"/>
    </row>
    <row r="22" spans="2:14" s="32" customFormat="1" ht="16.5" x14ac:dyDescent="0.3">
      <c r="B22" s="31"/>
      <c r="C22" s="47"/>
      <c r="D22" s="47"/>
      <c r="E22" s="31"/>
      <c r="F22" s="31"/>
      <c r="G22" s="31"/>
    </row>
  </sheetData>
  <sheetProtection password="CA59" sheet="1" objects="1" scenarios="1"/>
  <mergeCells count="3">
    <mergeCell ref="B10:G10"/>
    <mergeCell ref="C11:F11"/>
    <mergeCell ref="O10:P10"/>
  </mergeCells>
  <phoneticPr fontId="3" type="noConversion"/>
  <dataValidations count="2">
    <dataValidation type="list" allowBlank="1" showInputMessage="1" showErrorMessage="1" sqref="C14:C20">
      <formula1>$J$11:$J$20</formula1>
    </dataValidation>
    <dataValidation type="whole" allowBlank="1" showInputMessage="1" showErrorMessage="1" sqref="D17:D20">
      <formula1>0</formula1>
      <formula2>1000000</formula2>
    </dataValidation>
  </dataValidations>
  <printOptions horizontalCentered="1"/>
  <pageMargins left="0.18" right="0.22" top="0.6" bottom="0.75" header="0.51181102362204722" footer="0.51181102362204722"/>
  <pageSetup paperSize="9" scale="75" orientation="landscape" horizontalDpi="300" verticalDpi="300" r:id="rId1"/>
  <headerFooter alignWithMargins="0">
    <oddFooter>&amp;RPage&amp;Pof&amp;N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_Risk1"/>
  <dimension ref="B2:N46"/>
  <sheetViews>
    <sheetView showGridLines="0" topLeftCell="A8" zoomScaleNormal="100" workbookViewId="0">
      <selection activeCell="F19" sqref="F19"/>
    </sheetView>
  </sheetViews>
  <sheetFormatPr defaultRowHeight="15" x14ac:dyDescent="0.25"/>
  <cols>
    <col min="1" max="1" width="2.7109375" style="29" customWidth="1"/>
    <col min="2" max="2" width="3.42578125" style="29" customWidth="1"/>
    <col min="3" max="3" width="18.85546875" style="29" customWidth="1"/>
    <col min="4" max="4" width="28.5703125" style="29" customWidth="1"/>
    <col min="5" max="5" width="8.7109375" style="29" customWidth="1"/>
    <col min="6" max="7" width="67.42578125" style="29" customWidth="1"/>
    <col min="8" max="8" width="3.140625" style="29" customWidth="1"/>
    <col min="9" max="16384" width="9.140625" style="29"/>
  </cols>
  <sheetData>
    <row r="2" spans="2:14" x14ac:dyDescent="0.25">
      <c r="G2" s="30"/>
      <c r="H2" s="30"/>
    </row>
    <row r="3" spans="2:14" x14ac:dyDescent="0.25">
      <c r="G3" s="30"/>
      <c r="H3" s="30"/>
    </row>
    <row r="4" spans="2:14" x14ac:dyDescent="0.25">
      <c r="G4" s="30"/>
      <c r="H4" s="30"/>
    </row>
    <row r="5" spans="2:14" x14ac:dyDescent="0.25">
      <c r="G5" s="30"/>
      <c r="H5" s="30"/>
    </row>
    <row r="6" spans="2:14" x14ac:dyDescent="0.25">
      <c r="B6" s="30"/>
      <c r="C6" s="30"/>
      <c r="D6" s="30"/>
      <c r="E6" s="30"/>
      <c r="F6" s="30"/>
      <c r="G6" s="30"/>
      <c r="H6" s="30"/>
    </row>
    <row r="7" spans="2:14" ht="16.5" x14ac:dyDescent="0.3">
      <c r="B7" s="31" t="str">
        <f>"Selected Project:  "&amp;BasicData!$E$12</f>
        <v>Selected Project:  Bosnia Herzegovina: Mainstreaming Karst Peatlands Conservation Concerns into Key Economic Sectors - KARST</v>
      </c>
      <c r="C7" s="30"/>
      <c r="D7" s="30"/>
      <c r="E7" s="30"/>
      <c r="F7" s="30"/>
      <c r="G7" s="30"/>
      <c r="H7" s="30"/>
    </row>
    <row r="8" spans="2:14" x14ac:dyDescent="0.25">
      <c r="B8" s="30"/>
      <c r="C8" s="30"/>
      <c r="D8" s="30"/>
      <c r="E8" s="30"/>
      <c r="F8" s="30"/>
      <c r="G8" s="30"/>
      <c r="H8" s="30"/>
    </row>
    <row r="9" spans="2:14" x14ac:dyDescent="0.25">
      <c r="B9" s="30"/>
      <c r="C9" s="30"/>
      <c r="D9" s="30"/>
      <c r="E9" s="30"/>
      <c r="F9" s="30"/>
      <c r="G9" s="30"/>
      <c r="H9" s="30"/>
    </row>
    <row r="10" spans="2:14" s="32" customFormat="1" ht="20.25" x14ac:dyDescent="0.3">
      <c r="B10" s="287" t="s">
        <v>1523</v>
      </c>
      <c r="C10" s="287"/>
      <c r="D10" s="287"/>
      <c r="E10" s="287"/>
      <c r="F10" s="287"/>
      <c r="G10" s="287"/>
      <c r="H10" s="287"/>
    </row>
    <row r="11" spans="2:14" s="32" customFormat="1" ht="16.5" x14ac:dyDescent="0.3">
      <c r="B11" s="61"/>
      <c r="C11" s="301" t="s">
        <v>1212</v>
      </c>
      <c r="D11" s="301"/>
      <c r="E11" s="301"/>
      <c r="F11" s="301"/>
      <c r="G11" s="301"/>
      <c r="H11" s="61"/>
    </row>
    <row r="12" spans="2:14" s="32" customFormat="1" ht="16.5" x14ac:dyDescent="0.3">
      <c r="B12" s="31"/>
      <c r="C12" s="31"/>
      <c r="D12" s="31"/>
      <c r="E12" s="31"/>
      <c r="F12" s="31"/>
      <c r="G12" s="31"/>
      <c r="H12" s="31"/>
    </row>
    <row r="13" spans="2:14" s="32" customFormat="1" ht="32.25" customHeight="1" x14ac:dyDescent="0.3">
      <c r="B13" s="31"/>
      <c r="C13" s="302" t="s">
        <v>215</v>
      </c>
      <c r="D13" s="303"/>
      <c r="E13" s="144"/>
      <c r="F13" s="31"/>
      <c r="G13" s="31"/>
      <c r="H13" s="31"/>
    </row>
    <row r="14" spans="2:14" s="32" customFormat="1" ht="32.25" customHeight="1" x14ac:dyDescent="0.3">
      <c r="B14" s="31"/>
      <c r="C14" s="302" t="s">
        <v>216</v>
      </c>
      <c r="D14" s="303"/>
      <c r="E14" s="145" t="s">
        <v>1512</v>
      </c>
      <c r="F14" s="31"/>
      <c r="G14" s="31"/>
      <c r="H14" s="31"/>
      <c r="K14" s="32" t="s">
        <v>1343</v>
      </c>
      <c r="L14" s="63" t="s">
        <v>1250</v>
      </c>
      <c r="M14" s="63" t="s">
        <v>1251</v>
      </c>
      <c r="N14" s="63" t="s">
        <v>1252</v>
      </c>
    </row>
    <row r="15" spans="2:14" s="32" customFormat="1" ht="16.5" x14ac:dyDescent="0.3">
      <c r="B15" s="31"/>
      <c r="C15" s="31"/>
      <c r="D15" s="31"/>
      <c r="E15" s="31"/>
      <c r="F15" s="31"/>
      <c r="G15" s="31"/>
      <c r="H15" s="31"/>
      <c r="J15" s="32" t="s">
        <v>1512</v>
      </c>
      <c r="K15" s="32" t="s">
        <v>1344</v>
      </c>
      <c r="L15" s="32" t="s">
        <v>1253</v>
      </c>
      <c r="M15" s="32">
        <v>1</v>
      </c>
      <c r="N15" s="32">
        <v>2000</v>
      </c>
    </row>
    <row r="16" spans="2:14" s="32" customFormat="1" ht="16.5" x14ac:dyDescent="0.3">
      <c r="B16" s="31"/>
      <c r="C16" s="31"/>
      <c r="D16" s="122" t="s">
        <v>1351</v>
      </c>
      <c r="E16" s="129" t="s">
        <v>1352</v>
      </c>
      <c r="F16" s="129" t="s">
        <v>535</v>
      </c>
      <c r="G16" s="31"/>
      <c r="H16" s="31"/>
      <c r="J16" s="32" t="s">
        <v>1513</v>
      </c>
      <c r="K16" s="32" t="s">
        <v>1345</v>
      </c>
      <c r="L16" s="32" t="s">
        <v>1254</v>
      </c>
      <c r="M16" s="32">
        <f t="shared" ref="M16:N24" si="0">M15+1</f>
        <v>2</v>
      </c>
      <c r="N16" s="32">
        <f t="shared" si="0"/>
        <v>2001</v>
      </c>
    </row>
    <row r="17" spans="2:14" s="32" customFormat="1" ht="101.25" customHeight="1" x14ac:dyDescent="0.3">
      <c r="B17" s="31"/>
      <c r="C17" s="31"/>
      <c r="D17" s="65"/>
      <c r="E17" s="8" t="s">
        <v>1513</v>
      </c>
      <c r="F17" s="21" t="s">
        <v>107</v>
      </c>
      <c r="G17" s="31"/>
      <c r="H17" s="31"/>
      <c r="K17" s="32" t="s">
        <v>1346</v>
      </c>
      <c r="L17" s="32" t="s">
        <v>1255</v>
      </c>
      <c r="M17" s="32">
        <f t="shared" si="0"/>
        <v>3</v>
      </c>
      <c r="N17" s="32">
        <f t="shared" si="0"/>
        <v>2002</v>
      </c>
    </row>
    <row r="18" spans="2:14" s="32" customFormat="1" ht="101.25" customHeight="1" x14ac:dyDescent="0.3">
      <c r="B18" s="31"/>
      <c r="C18" s="31"/>
      <c r="D18" s="65"/>
      <c r="E18" s="8" t="s">
        <v>1512</v>
      </c>
      <c r="F18" s="21" t="s">
        <v>7</v>
      </c>
      <c r="G18" s="31"/>
      <c r="H18" s="31"/>
      <c r="K18" s="32" t="s">
        <v>1347</v>
      </c>
      <c r="L18" s="32" t="s">
        <v>1256</v>
      </c>
      <c r="M18" s="32">
        <f t="shared" si="0"/>
        <v>4</v>
      </c>
      <c r="N18" s="32">
        <f t="shared" si="0"/>
        <v>2003</v>
      </c>
    </row>
    <row r="19" spans="2:14" s="32" customFormat="1" ht="101.25" customHeight="1" x14ac:dyDescent="0.3">
      <c r="B19" s="31"/>
      <c r="C19" s="31"/>
      <c r="D19" s="65"/>
      <c r="E19" s="8" t="s">
        <v>1512</v>
      </c>
      <c r="F19" s="21" t="s">
        <v>6</v>
      </c>
      <c r="G19" s="31"/>
      <c r="H19" s="31"/>
      <c r="K19" s="32" t="s">
        <v>1348</v>
      </c>
      <c r="L19" s="32" t="s">
        <v>1257</v>
      </c>
      <c r="M19" s="32">
        <f t="shared" si="0"/>
        <v>5</v>
      </c>
      <c r="N19" s="32">
        <f t="shared" si="0"/>
        <v>2004</v>
      </c>
    </row>
    <row r="20" spans="2:14" s="32" customFormat="1" ht="16.5" x14ac:dyDescent="0.3">
      <c r="B20" s="31"/>
      <c r="C20" s="31"/>
      <c r="D20" s="31"/>
      <c r="E20" s="31"/>
      <c r="F20" s="31"/>
      <c r="G20" s="31"/>
      <c r="H20" s="31"/>
      <c r="K20" s="32" t="s">
        <v>1349</v>
      </c>
      <c r="L20" s="32" t="s">
        <v>1258</v>
      </c>
      <c r="M20" s="32">
        <f t="shared" si="0"/>
        <v>6</v>
      </c>
      <c r="N20" s="32">
        <f t="shared" si="0"/>
        <v>2005</v>
      </c>
    </row>
    <row r="21" spans="2:14" s="32" customFormat="1" ht="16.5" x14ac:dyDescent="0.3">
      <c r="B21" s="31"/>
      <c r="C21" s="31"/>
      <c r="D21" s="31"/>
      <c r="E21" s="31"/>
      <c r="F21" s="31"/>
      <c r="G21" s="31"/>
      <c r="H21" s="31"/>
      <c r="L21" s="32" t="s">
        <v>1259</v>
      </c>
      <c r="M21" s="32">
        <f t="shared" si="0"/>
        <v>7</v>
      </c>
      <c r="N21" s="32">
        <f t="shared" si="0"/>
        <v>2006</v>
      </c>
    </row>
    <row r="22" spans="2:14" s="32" customFormat="1" ht="33.75" customHeight="1" x14ac:dyDescent="0.3">
      <c r="B22" s="287" t="s">
        <v>536</v>
      </c>
      <c r="C22" s="300"/>
      <c r="D22" s="300"/>
      <c r="E22" s="300"/>
      <c r="F22" s="300"/>
      <c r="G22" s="287"/>
      <c r="H22" s="287"/>
      <c r="L22" s="32" t="s">
        <v>1260</v>
      </c>
      <c r="M22" s="32">
        <f t="shared" si="0"/>
        <v>8</v>
      </c>
      <c r="N22" s="32">
        <f t="shared" si="0"/>
        <v>2007</v>
      </c>
    </row>
    <row r="23" spans="2:14" s="32" customFormat="1" ht="35.25" customHeight="1" x14ac:dyDescent="0.3">
      <c r="B23" s="31"/>
      <c r="C23" s="299" t="s">
        <v>217</v>
      </c>
      <c r="D23" s="299"/>
      <c r="E23" s="299"/>
      <c r="F23" s="299"/>
      <c r="G23" s="299"/>
      <c r="H23" s="31"/>
      <c r="L23" s="32" t="s">
        <v>1261</v>
      </c>
      <c r="M23" s="32">
        <f t="shared" si="0"/>
        <v>9</v>
      </c>
      <c r="N23" s="32">
        <f t="shared" si="0"/>
        <v>2008</v>
      </c>
    </row>
    <row r="24" spans="2:14" s="32" customFormat="1" ht="16.5" x14ac:dyDescent="0.3">
      <c r="B24" s="31"/>
      <c r="C24" s="31"/>
      <c r="D24" s="31"/>
      <c r="E24" s="31"/>
      <c r="F24" s="31"/>
      <c r="G24" s="31"/>
      <c r="H24" s="31"/>
      <c r="L24" s="32" t="s">
        <v>1262</v>
      </c>
      <c r="M24" s="32">
        <f>M23+1</f>
        <v>10</v>
      </c>
      <c r="N24" s="32">
        <f t="shared" si="0"/>
        <v>2009</v>
      </c>
    </row>
    <row r="25" spans="2:14" s="32" customFormat="1" ht="16.5" x14ac:dyDescent="0.3">
      <c r="B25" s="31"/>
      <c r="C25" s="31"/>
      <c r="D25" s="31"/>
      <c r="E25" s="122" t="s">
        <v>1025</v>
      </c>
      <c r="F25" s="74"/>
      <c r="G25" s="74"/>
      <c r="H25" s="31"/>
      <c r="L25" s="32" t="s">
        <v>1263</v>
      </c>
      <c r="M25" s="32">
        <f>M24+1</f>
        <v>11</v>
      </c>
    </row>
    <row r="26" spans="2:14" s="32" customFormat="1" ht="16.5" x14ac:dyDescent="0.3">
      <c r="B26" s="31"/>
      <c r="C26" s="31"/>
      <c r="D26" s="31"/>
      <c r="E26" s="122" t="s">
        <v>1026</v>
      </c>
      <c r="F26" s="129" t="s">
        <v>1524</v>
      </c>
      <c r="G26" s="129" t="s">
        <v>535</v>
      </c>
      <c r="H26" s="31"/>
      <c r="K26" s="32" t="s">
        <v>1264</v>
      </c>
      <c r="L26" s="32">
        <f>M25+1</f>
        <v>12</v>
      </c>
    </row>
    <row r="27" spans="2:14" s="32" customFormat="1" ht="101.25" customHeight="1" x14ac:dyDescent="0.3">
      <c r="B27" s="31"/>
      <c r="C27" s="31"/>
      <c r="D27" s="31"/>
      <c r="E27" s="7">
        <v>13</v>
      </c>
      <c r="F27" s="21" t="s">
        <v>1584</v>
      </c>
      <c r="G27" s="21" t="s">
        <v>1583</v>
      </c>
      <c r="H27" s="31"/>
      <c r="L27" s="32">
        <f>L26+1</f>
        <v>13</v>
      </c>
    </row>
    <row r="28" spans="2:14" s="32" customFormat="1" ht="101.25" customHeight="1" x14ac:dyDescent="0.3">
      <c r="B28" s="31"/>
      <c r="C28" s="31"/>
      <c r="D28" s="31"/>
      <c r="E28" s="7"/>
      <c r="F28" s="21"/>
      <c r="G28" s="21"/>
      <c r="H28" s="31"/>
      <c r="L28" s="32">
        <f>L27+1</f>
        <v>14</v>
      </c>
    </row>
    <row r="29" spans="2:14" s="32" customFormat="1" ht="101.25" customHeight="1" x14ac:dyDescent="0.3">
      <c r="B29" s="31"/>
      <c r="C29" s="31"/>
      <c r="D29" s="31"/>
      <c r="E29" s="7"/>
      <c r="F29" s="21"/>
      <c r="G29" s="21"/>
      <c r="H29" s="31"/>
      <c r="L29" s="32">
        <f>L28+1</f>
        <v>15</v>
      </c>
    </row>
    <row r="30" spans="2:14" s="32" customFormat="1" ht="16.5" x14ac:dyDescent="0.3">
      <c r="B30" s="31"/>
      <c r="C30" s="31"/>
      <c r="D30" s="31"/>
      <c r="E30" s="31"/>
      <c r="F30" s="31"/>
      <c r="G30" s="31"/>
      <c r="H30" s="31"/>
      <c r="L30" s="32">
        <f>L29+1</f>
        <v>16</v>
      </c>
    </row>
    <row r="31" spans="2:14" s="32" customFormat="1" ht="33" customHeight="1" x14ac:dyDescent="0.3">
      <c r="B31" s="31"/>
      <c r="C31" s="298" t="s">
        <v>1815</v>
      </c>
      <c r="D31" s="298"/>
      <c r="E31" s="298"/>
      <c r="F31" s="298"/>
      <c r="G31" s="298"/>
      <c r="H31" s="31"/>
      <c r="M31" s="32">
        <f>L30+1</f>
        <v>17</v>
      </c>
    </row>
    <row r="32" spans="2:14" s="32" customFormat="1" ht="16.5" x14ac:dyDescent="0.3">
      <c r="B32" s="31"/>
      <c r="C32" s="31"/>
      <c r="D32" s="31"/>
      <c r="E32" s="31"/>
      <c r="F32" s="31"/>
      <c r="G32" s="31"/>
      <c r="H32" s="31"/>
      <c r="M32" s="32">
        <f t="shared" ref="M32:M45" si="1">M31+1</f>
        <v>18</v>
      </c>
    </row>
    <row r="33" spans="2:13" s="32" customFormat="1" ht="16.5" x14ac:dyDescent="0.3">
      <c r="B33" s="31"/>
      <c r="C33" s="31"/>
      <c r="D33" s="31"/>
      <c r="E33" s="31"/>
      <c r="F33" s="31"/>
      <c r="G33" s="31"/>
      <c r="H33" s="31"/>
      <c r="M33" s="32">
        <f t="shared" si="1"/>
        <v>19</v>
      </c>
    </row>
    <row r="34" spans="2:13" s="32" customFormat="1" ht="16.5" x14ac:dyDescent="0.3">
      <c r="B34" s="29"/>
      <c r="C34" s="29"/>
      <c r="D34" s="29"/>
      <c r="E34" s="29"/>
      <c r="F34" s="29"/>
      <c r="G34" s="29"/>
      <c r="H34" s="29"/>
      <c r="M34" s="32">
        <f t="shared" si="1"/>
        <v>20</v>
      </c>
    </row>
    <row r="35" spans="2:13" s="32" customFormat="1" ht="16.5" x14ac:dyDescent="0.3">
      <c r="B35" s="29"/>
      <c r="C35" s="29"/>
      <c r="D35" s="29"/>
      <c r="E35" s="29"/>
      <c r="F35" s="29"/>
      <c r="G35" s="29"/>
      <c r="H35" s="29"/>
      <c r="M35" s="32">
        <f t="shared" si="1"/>
        <v>21</v>
      </c>
    </row>
    <row r="36" spans="2:13" s="32" customFormat="1" ht="29.25" customHeight="1" x14ac:dyDescent="0.3">
      <c r="B36" s="29"/>
      <c r="C36" s="29"/>
      <c r="D36" s="29"/>
      <c r="E36" s="29"/>
      <c r="F36" s="29"/>
      <c r="G36" s="29"/>
      <c r="H36" s="29"/>
      <c r="M36" s="32">
        <f t="shared" si="1"/>
        <v>22</v>
      </c>
    </row>
    <row r="37" spans="2:13" s="32" customFormat="1" ht="16.5" x14ac:dyDescent="0.3">
      <c r="B37" s="29"/>
      <c r="C37" s="29"/>
      <c r="D37" s="29"/>
      <c r="E37" s="29"/>
      <c r="F37" s="29"/>
      <c r="G37" s="29"/>
      <c r="H37" s="29"/>
      <c r="M37" s="32">
        <f t="shared" si="1"/>
        <v>23</v>
      </c>
    </row>
    <row r="38" spans="2:13" s="32" customFormat="1" ht="16.5" x14ac:dyDescent="0.3">
      <c r="B38" s="29"/>
      <c r="C38" s="29"/>
      <c r="D38" s="29"/>
      <c r="E38" s="29"/>
      <c r="F38" s="29"/>
      <c r="G38" s="29"/>
      <c r="H38" s="29"/>
      <c r="M38" s="32">
        <f t="shared" si="1"/>
        <v>24</v>
      </c>
    </row>
    <row r="39" spans="2:13" s="32" customFormat="1" ht="16.5" x14ac:dyDescent="0.3">
      <c r="B39" s="29"/>
      <c r="C39" s="29"/>
      <c r="D39" s="29"/>
      <c r="E39" s="29"/>
      <c r="F39" s="29"/>
      <c r="G39" s="29"/>
      <c r="H39" s="29"/>
      <c r="M39" s="32">
        <f t="shared" si="1"/>
        <v>25</v>
      </c>
    </row>
    <row r="40" spans="2:13" s="32" customFormat="1" ht="16.5" x14ac:dyDescent="0.3">
      <c r="B40" s="29"/>
      <c r="C40" s="29"/>
      <c r="D40" s="29"/>
      <c r="E40" s="29"/>
      <c r="F40" s="29"/>
      <c r="G40" s="29"/>
      <c r="H40" s="29"/>
      <c r="M40" s="32">
        <f t="shared" si="1"/>
        <v>26</v>
      </c>
    </row>
    <row r="41" spans="2:13" s="32" customFormat="1" ht="16.5" x14ac:dyDescent="0.3">
      <c r="B41" s="29"/>
      <c r="C41" s="29"/>
      <c r="D41" s="29"/>
      <c r="E41" s="29"/>
      <c r="F41" s="29"/>
      <c r="G41" s="29"/>
      <c r="H41" s="29"/>
      <c r="M41" s="32">
        <f t="shared" si="1"/>
        <v>27</v>
      </c>
    </row>
    <row r="42" spans="2:13" s="32" customFormat="1" ht="16.5" x14ac:dyDescent="0.3">
      <c r="B42" s="29"/>
      <c r="C42" s="29"/>
      <c r="D42" s="29"/>
      <c r="E42" s="29"/>
      <c r="F42" s="29"/>
      <c r="G42" s="29"/>
      <c r="H42" s="29"/>
      <c r="M42" s="32">
        <f t="shared" si="1"/>
        <v>28</v>
      </c>
    </row>
    <row r="43" spans="2:13" s="32" customFormat="1" ht="16.5" x14ac:dyDescent="0.3">
      <c r="B43" s="29"/>
      <c r="C43" s="29"/>
      <c r="D43" s="29"/>
      <c r="E43" s="29"/>
      <c r="F43" s="29"/>
      <c r="G43" s="29"/>
      <c r="H43" s="29"/>
      <c r="M43" s="32">
        <f t="shared" si="1"/>
        <v>29</v>
      </c>
    </row>
    <row r="44" spans="2:13" s="32" customFormat="1" ht="16.5" x14ac:dyDescent="0.3">
      <c r="B44" s="29"/>
      <c r="C44" s="29"/>
      <c r="D44" s="29"/>
      <c r="E44" s="29"/>
      <c r="F44" s="29"/>
      <c r="G44" s="29"/>
      <c r="H44" s="29"/>
      <c r="M44" s="32">
        <f t="shared" si="1"/>
        <v>30</v>
      </c>
    </row>
    <row r="45" spans="2:13" s="32" customFormat="1" ht="16.5" x14ac:dyDescent="0.3">
      <c r="B45" s="29"/>
      <c r="C45" s="29"/>
      <c r="D45" s="29"/>
      <c r="E45" s="29"/>
      <c r="F45" s="29"/>
      <c r="G45" s="29"/>
      <c r="H45" s="29"/>
      <c r="M45" s="32">
        <f t="shared" si="1"/>
        <v>31</v>
      </c>
    </row>
    <row r="46" spans="2:13" s="32" customFormat="1" ht="16.5" x14ac:dyDescent="0.3">
      <c r="B46" s="29"/>
      <c r="C46" s="29"/>
      <c r="D46" s="29"/>
      <c r="E46" s="29"/>
      <c r="F46" s="29"/>
      <c r="G46" s="29"/>
      <c r="H46" s="29"/>
    </row>
  </sheetData>
  <sheetProtection password="CA59" sheet="1" objects="1" scenarios="1"/>
  <mergeCells count="7">
    <mergeCell ref="C31:G31"/>
    <mergeCell ref="C23:G23"/>
    <mergeCell ref="B22:H22"/>
    <mergeCell ref="B10:H10"/>
    <mergeCell ref="C11:G11"/>
    <mergeCell ref="C13:D13"/>
    <mergeCell ref="C14:D14"/>
  </mergeCells>
  <phoneticPr fontId="3" type="noConversion"/>
  <dataValidations count="3">
    <dataValidation type="list" allowBlank="1" showInputMessage="1" showErrorMessage="1" sqref="E17:E19 E14">
      <formula1>$J$15:$J$16</formula1>
    </dataValidation>
    <dataValidation type="whole" allowBlank="1" showInputMessage="1" showErrorMessage="1" sqref="E27:E29">
      <formula1>0</formula1>
      <formula2>1000</formula2>
    </dataValidation>
    <dataValidation type="list" allowBlank="1" showInputMessage="1" showErrorMessage="1" sqref="E13">
      <formula1>$N$15:$N$24</formula1>
    </dataValidation>
  </dataValidations>
  <printOptions horizontalCentered="1"/>
  <pageMargins left="0.18" right="0.21" top="0.61" bottom="0.76" header="0.51181102362204722" footer="0.51181102362204722"/>
  <pageSetup paperSize="9" scale="85" orientation="landscape" horizontalDpi="300" verticalDpi="300" r:id="rId1"/>
  <headerFooter alignWithMargins="0">
    <oddFooter>&amp;RPage&amp;Pof&amp;N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_Fin"/>
  <dimension ref="B2:J58"/>
  <sheetViews>
    <sheetView showGridLines="0" topLeftCell="A19" zoomScaleNormal="100" workbookViewId="0">
      <selection activeCell="G18" sqref="G18"/>
    </sheetView>
  </sheetViews>
  <sheetFormatPr defaultRowHeight="15" x14ac:dyDescent="0.25"/>
  <cols>
    <col min="1" max="1" width="2.7109375" style="29" customWidth="1"/>
    <col min="2" max="2" width="4.7109375" style="29" customWidth="1"/>
    <col min="3" max="3" width="34.140625" style="29" customWidth="1"/>
    <col min="4" max="4" width="15.7109375" style="29" customWidth="1"/>
    <col min="5" max="5" width="19.85546875" style="29" customWidth="1"/>
    <col min="6" max="9" width="22.85546875" style="29" customWidth="1"/>
    <col min="10" max="10" width="4.7109375" style="29" customWidth="1"/>
    <col min="11" max="16384" width="9.140625" style="29"/>
  </cols>
  <sheetData>
    <row r="2" spans="2:10" x14ac:dyDescent="0.25">
      <c r="I2" s="30"/>
      <c r="J2" s="30"/>
    </row>
    <row r="3" spans="2:10" x14ac:dyDescent="0.25">
      <c r="I3" s="30"/>
      <c r="J3" s="30"/>
    </row>
    <row r="4" spans="2:10" x14ac:dyDescent="0.25">
      <c r="I4" s="30"/>
      <c r="J4" s="30"/>
    </row>
    <row r="5" spans="2:10" x14ac:dyDescent="0.25">
      <c r="I5" s="30"/>
      <c r="J5" s="30"/>
    </row>
    <row r="6" spans="2:10" x14ac:dyDescent="0.25">
      <c r="B6" s="30"/>
      <c r="C6" s="30"/>
      <c r="D6" s="30"/>
      <c r="E6" s="30"/>
      <c r="F6" s="30"/>
      <c r="G6" s="30"/>
      <c r="H6" s="30"/>
      <c r="I6" s="30"/>
      <c r="J6" s="30"/>
    </row>
    <row r="7" spans="2:10" ht="16.5" x14ac:dyDescent="0.3">
      <c r="B7" s="31" t="str">
        <f>"Selected Project:  "&amp;BasicData!$E$12</f>
        <v>Selected Project:  Bosnia Herzegovina: Mainstreaming Karst Peatlands Conservation Concerns into Key Economic Sectors - KARST</v>
      </c>
      <c r="C7" s="30"/>
      <c r="D7" s="30"/>
      <c r="E7" s="30"/>
      <c r="F7" s="30"/>
      <c r="G7" s="30"/>
      <c r="H7" s="30"/>
      <c r="I7" s="30"/>
      <c r="J7" s="30"/>
    </row>
    <row r="8" spans="2:10" hidden="1" x14ac:dyDescent="0.25">
      <c r="B8" s="30"/>
      <c r="C8" s="30"/>
      <c r="D8" s="30"/>
      <c r="E8" s="30"/>
      <c r="F8" s="30"/>
      <c r="G8" s="30"/>
      <c r="H8" s="30"/>
      <c r="I8" s="30"/>
      <c r="J8" s="30"/>
    </row>
    <row r="9" spans="2:10" hidden="1" x14ac:dyDescent="0.25">
      <c r="B9" s="30"/>
      <c r="C9" s="30"/>
      <c r="D9" s="30"/>
      <c r="E9" s="30"/>
      <c r="F9" s="30"/>
      <c r="G9" s="30"/>
      <c r="H9" s="30"/>
      <c r="I9" s="30"/>
      <c r="J9" s="30"/>
    </row>
    <row r="10" spans="2:10" s="32" customFormat="1" ht="20.25" x14ac:dyDescent="0.3">
      <c r="B10" s="287" t="s">
        <v>1196</v>
      </c>
      <c r="C10" s="287"/>
      <c r="D10" s="287"/>
      <c r="E10" s="287"/>
      <c r="F10" s="287"/>
      <c r="G10" s="287"/>
      <c r="H10" s="287"/>
      <c r="I10" s="287"/>
      <c r="J10" s="31"/>
    </row>
    <row r="11" spans="2:10" s="32" customFormat="1" ht="49.5" customHeight="1" x14ac:dyDescent="0.3">
      <c r="B11" s="31"/>
      <c r="C11" s="296" t="s">
        <v>1814</v>
      </c>
      <c r="D11" s="296"/>
      <c r="E11" s="296"/>
      <c r="F11" s="296"/>
      <c r="G11" s="296"/>
      <c r="H11" s="296"/>
      <c r="I11" s="296"/>
      <c r="J11" s="31"/>
    </row>
    <row r="12" spans="2:10" s="32" customFormat="1" ht="16.5" x14ac:dyDescent="0.3">
      <c r="B12" s="31"/>
      <c r="C12" s="31"/>
      <c r="D12" s="31"/>
      <c r="E12" s="31"/>
      <c r="F12" s="31"/>
      <c r="G12" s="31"/>
      <c r="H12" s="31"/>
      <c r="I12" s="31"/>
      <c r="J12" s="31"/>
    </row>
    <row r="13" spans="2:10" s="32" customFormat="1" ht="16.5" x14ac:dyDescent="0.3">
      <c r="B13" s="31"/>
      <c r="C13" s="31"/>
      <c r="D13" s="31"/>
      <c r="E13" s="31"/>
      <c r="F13" s="31"/>
      <c r="G13" s="31"/>
      <c r="H13" s="31"/>
      <c r="I13" s="31"/>
      <c r="J13" s="31"/>
    </row>
    <row r="14" spans="2:10" s="32" customFormat="1" ht="49.5" x14ac:dyDescent="0.3">
      <c r="B14" s="31"/>
      <c r="C14" s="50" t="s">
        <v>1027</v>
      </c>
      <c r="D14" s="50" t="s">
        <v>420</v>
      </c>
      <c r="E14" s="50" t="s">
        <v>1029</v>
      </c>
      <c r="F14" s="50" t="s">
        <v>422</v>
      </c>
      <c r="G14" s="50" t="s">
        <v>1031</v>
      </c>
      <c r="H14" s="50" t="s">
        <v>1032</v>
      </c>
      <c r="I14" s="50" t="s">
        <v>1033</v>
      </c>
      <c r="J14" s="31"/>
    </row>
    <row r="15" spans="2:10" s="32" customFormat="1" ht="16.5" x14ac:dyDescent="0.3">
      <c r="B15" s="31"/>
      <c r="C15" s="55" t="s">
        <v>1028</v>
      </c>
      <c r="D15" s="56"/>
      <c r="E15" s="55" t="s">
        <v>1030</v>
      </c>
      <c r="F15" s="56"/>
      <c r="G15" s="56"/>
      <c r="H15" s="202">
        <v>40359</v>
      </c>
      <c r="I15" s="56"/>
      <c r="J15" s="31"/>
    </row>
    <row r="16" spans="2:10" s="32" customFormat="1" ht="16.5" x14ac:dyDescent="0.3">
      <c r="B16" s="31"/>
      <c r="C16" s="57" t="s">
        <v>1034</v>
      </c>
      <c r="D16" s="9"/>
      <c r="E16" s="10">
        <v>50000</v>
      </c>
      <c r="F16" s="10">
        <v>950000</v>
      </c>
      <c r="G16" s="10">
        <v>0</v>
      </c>
      <c r="H16" s="10">
        <v>137765</v>
      </c>
      <c r="I16" s="102">
        <f>SUM(F16:G16)</f>
        <v>950000</v>
      </c>
      <c r="J16" s="31"/>
    </row>
    <row r="17" spans="2:10" s="32" customFormat="1" ht="16.5" x14ac:dyDescent="0.3">
      <c r="B17" s="31"/>
      <c r="C17" s="57"/>
      <c r="D17" s="9"/>
      <c r="E17" s="10">
        <v>0</v>
      </c>
      <c r="F17" s="10">
        <v>0</v>
      </c>
      <c r="G17" s="10">
        <v>0</v>
      </c>
      <c r="H17" s="10">
        <v>0</v>
      </c>
      <c r="I17" s="102">
        <f t="shared" ref="I17:I46" si="0">SUM(F17:G17)</f>
        <v>0</v>
      </c>
      <c r="J17" s="31"/>
    </row>
    <row r="18" spans="2:10" s="32" customFormat="1" ht="16.5" x14ac:dyDescent="0.3">
      <c r="B18" s="31"/>
      <c r="C18" s="57"/>
      <c r="D18" s="9"/>
      <c r="E18" s="10">
        <v>0</v>
      </c>
      <c r="F18" s="10">
        <v>0</v>
      </c>
      <c r="G18" s="10">
        <v>0</v>
      </c>
      <c r="H18" s="10">
        <v>0</v>
      </c>
      <c r="I18" s="102">
        <f t="shared" si="0"/>
        <v>0</v>
      </c>
      <c r="J18" s="31"/>
    </row>
    <row r="19" spans="2:10" s="32" customFormat="1" ht="16.5" x14ac:dyDescent="0.3">
      <c r="B19" s="31"/>
      <c r="C19" s="57"/>
      <c r="D19" s="9"/>
      <c r="E19" s="10">
        <v>0</v>
      </c>
      <c r="F19" s="10">
        <v>0</v>
      </c>
      <c r="G19" s="10">
        <v>0</v>
      </c>
      <c r="H19" s="10">
        <v>0</v>
      </c>
      <c r="I19" s="102">
        <f t="shared" si="0"/>
        <v>0</v>
      </c>
      <c r="J19" s="31"/>
    </row>
    <row r="20" spans="2:10" s="32" customFormat="1" ht="16.5" x14ac:dyDescent="0.3">
      <c r="B20" s="31"/>
      <c r="C20" s="57"/>
      <c r="D20" s="9"/>
      <c r="E20" s="10">
        <v>0</v>
      </c>
      <c r="F20" s="10">
        <v>0</v>
      </c>
      <c r="G20" s="10">
        <v>0</v>
      </c>
      <c r="H20" s="10">
        <v>0</v>
      </c>
      <c r="I20" s="102">
        <f t="shared" si="0"/>
        <v>0</v>
      </c>
      <c r="J20" s="31"/>
    </row>
    <row r="21" spans="2:10" s="32" customFormat="1" ht="16.5" x14ac:dyDescent="0.3">
      <c r="B21" s="31"/>
      <c r="C21" s="57"/>
      <c r="D21" s="9"/>
      <c r="E21" s="10">
        <v>0</v>
      </c>
      <c r="F21" s="10">
        <v>0</v>
      </c>
      <c r="G21" s="10">
        <v>0</v>
      </c>
      <c r="H21" s="10">
        <v>0</v>
      </c>
      <c r="I21" s="102">
        <f t="shared" si="0"/>
        <v>0</v>
      </c>
      <c r="J21" s="31"/>
    </row>
    <row r="22" spans="2:10" s="32" customFormat="1" ht="16.5" x14ac:dyDescent="0.3">
      <c r="B22" s="31"/>
      <c r="C22" s="58"/>
      <c r="D22" s="7"/>
      <c r="E22" s="10">
        <v>0</v>
      </c>
      <c r="F22" s="10">
        <v>0</v>
      </c>
      <c r="G22" s="10">
        <v>0</v>
      </c>
      <c r="H22" s="10">
        <v>0</v>
      </c>
      <c r="I22" s="102">
        <f t="shared" si="0"/>
        <v>0</v>
      </c>
      <c r="J22" s="31"/>
    </row>
    <row r="23" spans="2:10" s="32" customFormat="1" ht="16.5" x14ac:dyDescent="0.3">
      <c r="B23" s="31"/>
      <c r="C23" s="58" t="s">
        <v>1035</v>
      </c>
      <c r="D23" s="7"/>
      <c r="E23" s="10">
        <v>0</v>
      </c>
      <c r="F23" s="10">
        <v>450000</v>
      </c>
      <c r="G23" s="10">
        <v>0</v>
      </c>
      <c r="H23" s="10">
        <v>0</v>
      </c>
      <c r="I23" s="102">
        <f t="shared" si="0"/>
        <v>450000</v>
      </c>
      <c r="J23" s="31"/>
    </row>
    <row r="24" spans="2:10" s="32" customFormat="1" ht="16.5" x14ac:dyDescent="0.3">
      <c r="B24" s="31"/>
      <c r="C24" s="58"/>
      <c r="D24" s="7"/>
      <c r="E24" s="10">
        <v>0</v>
      </c>
      <c r="F24" s="10">
        <v>0</v>
      </c>
      <c r="G24" s="10">
        <v>0</v>
      </c>
      <c r="H24" s="10">
        <v>0</v>
      </c>
      <c r="I24" s="102">
        <f t="shared" si="0"/>
        <v>0</v>
      </c>
      <c r="J24" s="31"/>
    </row>
    <row r="25" spans="2:10" s="32" customFormat="1" ht="16.5" x14ac:dyDescent="0.3">
      <c r="B25" s="31"/>
      <c r="C25" s="57"/>
      <c r="D25" s="5"/>
      <c r="E25" s="10">
        <v>0</v>
      </c>
      <c r="F25" s="10">
        <v>0</v>
      </c>
      <c r="G25" s="10">
        <v>0</v>
      </c>
      <c r="H25" s="10">
        <v>0</v>
      </c>
      <c r="I25" s="102">
        <f t="shared" si="0"/>
        <v>0</v>
      </c>
      <c r="J25" s="31"/>
    </row>
    <row r="26" spans="2:10" s="32" customFormat="1" ht="16.5" x14ac:dyDescent="0.3">
      <c r="B26" s="31"/>
      <c r="C26" s="57"/>
      <c r="D26" s="5"/>
      <c r="E26" s="10">
        <v>0</v>
      </c>
      <c r="F26" s="10">
        <v>0</v>
      </c>
      <c r="G26" s="10">
        <v>0</v>
      </c>
      <c r="H26" s="10">
        <v>0</v>
      </c>
      <c r="I26" s="102">
        <f t="shared" si="0"/>
        <v>0</v>
      </c>
      <c r="J26" s="31"/>
    </row>
    <row r="27" spans="2:10" s="32" customFormat="1" ht="16.5" x14ac:dyDescent="0.3">
      <c r="B27" s="31"/>
      <c r="C27" s="57"/>
      <c r="D27" s="5"/>
      <c r="E27" s="10">
        <v>0</v>
      </c>
      <c r="F27" s="10">
        <v>0</v>
      </c>
      <c r="G27" s="10">
        <v>0</v>
      </c>
      <c r="H27" s="10">
        <v>0</v>
      </c>
      <c r="I27" s="102">
        <f t="shared" si="0"/>
        <v>0</v>
      </c>
      <c r="J27" s="31"/>
    </row>
    <row r="28" spans="2:10" s="32" customFormat="1" ht="16.5" x14ac:dyDescent="0.3">
      <c r="B28" s="31"/>
      <c r="C28" s="57"/>
      <c r="D28" s="5"/>
      <c r="E28" s="10">
        <v>0</v>
      </c>
      <c r="F28" s="10">
        <v>0</v>
      </c>
      <c r="G28" s="10">
        <v>0</v>
      </c>
      <c r="H28" s="10">
        <v>0</v>
      </c>
      <c r="I28" s="102">
        <f t="shared" si="0"/>
        <v>0</v>
      </c>
      <c r="J28" s="31"/>
    </row>
    <row r="29" spans="2:10" s="32" customFormat="1" ht="16.5" x14ac:dyDescent="0.3">
      <c r="B29" s="31"/>
      <c r="C29" s="57" t="s">
        <v>1036</v>
      </c>
      <c r="D29" s="5"/>
      <c r="E29" s="10">
        <v>32582</v>
      </c>
      <c r="F29" s="10">
        <v>0</v>
      </c>
      <c r="G29" s="10">
        <v>0</v>
      </c>
      <c r="H29" s="10">
        <v>0</v>
      </c>
      <c r="I29" s="102">
        <f t="shared" si="0"/>
        <v>0</v>
      </c>
      <c r="J29" s="31"/>
    </row>
    <row r="30" spans="2:10" s="32" customFormat="1" ht="16.5" x14ac:dyDescent="0.3">
      <c r="B30" s="31"/>
      <c r="C30" s="57"/>
      <c r="D30" s="5"/>
      <c r="E30" s="10">
        <v>0</v>
      </c>
      <c r="F30" s="10">
        <v>0</v>
      </c>
      <c r="G30" s="10">
        <v>0</v>
      </c>
      <c r="H30" s="10">
        <v>0</v>
      </c>
      <c r="I30" s="102">
        <f t="shared" si="0"/>
        <v>0</v>
      </c>
      <c r="J30" s="31"/>
    </row>
    <row r="31" spans="2:10" s="32" customFormat="1" ht="16.5" x14ac:dyDescent="0.3">
      <c r="B31" s="31"/>
      <c r="C31" s="57"/>
      <c r="D31" s="5"/>
      <c r="E31" s="10">
        <v>0</v>
      </c>
      <c r="F31" s="10">
        <v>0</v>
      </c>
      <c r="G31" s="10">
        <v>0</v>
      </c>
      <c r="H31" s="10">
        <v>0</v>
      </c>
      <c r="I31" s="102">
        <f t="shared" si="0"/>
        <v>0</v>
      </c>
      <c r="J31" s="31"/>
    </row>
    <row r="32" spans="2:10" s="32" customFormat="1" ht="16.5" x14ac:dyDescent="0.3">
      <c r="B32" s="31"/>
      <c r="C32" s="57"/>
      <c r="D32" s="5"/>
      <c r="E32" s="10">
        <v>0</v>
      </c>
      <c r="F32" s="10">
        <v>0</v>
      </c>
      <c r="G32" s="10">
        <v>0</v>
      </c>
      <c r="H32" s="10">
        <v>0</v>
      </c>
      <c r="I32" s="102">
        <f t="shared" si="0"/>
        <v>0</v>
      </c>
      <c r="J32" s="31"/>
    </row>
    <row r="33" spans="2:10" s="32" customFormat="1" ht="16.5" x14ac:dyDescent="0.3">
      <c r="B33" s="31"/>
      <c r="C33" s="57"/>
      <c r="D33" s="5"/>
      <c r="E33" s="10">
        <v>0</v>
      </c>
      <c r="F33" s="10">
        <v>0</v>
      </c>
      <c r="G33" s="10">
        <v>0</v>
      </c>
      <c r="H33" s="10">
        <v>0</v>
      </c>
      <c r="I33" s="102">
        <f t="shared" si="0"/>
        <v>0</v>
      </c>
      <c r="J33" s="31"/>
    </row>
    <row r="34" spans="2:10" s="32" customFormat="1" ht="16.5" x14ac:dyDescent="0.3">
      <c r="B34" s="31"/>
      <c r="C34" s="57"/>
      <c r="D34" s="5"/>
      <c r="E34" s="10">
        <v>0</v>
      </c>
      <c r="F34" s="10">
        <v>0</v>
      </c>
      <c r="G34" s="10">
        <v>0</v>
      </c>
      <c r="H34" s="10">
        <v>0</v>
      </c>
      <c r="I34" s="102">
        <f t="shared" si="0"/>
        <v>0</v>
      </c>
      <c r="J34" s="31"/>
    </row>
    <row r="35" spans="2:10" s="32" customFormat="1" ht="16.5" x14ac:dyDescent="0.3">
      <c r="B35" s="31"/>
      <c r="C35" s="57" t="s">
        <v>1206</v>
      </c>
      <c r="D35" s="5"/>
      <c r="E35" s="10">
        <v>0</v>
      </c>
      <c r="F35" s="10">
        <v>0</v>
      </c>
      <c r="G35" s="10">
        <v>0</v>
      </c>
      <c r="H35" s="10">
        <v>0</v>
      </c>
      <c r="I35" s="102">
        <f t="shared" si="0"/>
        <v>0</v>
      </c>
      <c r="J35" s="31"/>
    </row>
    <row r="36" spans="2:10" s="32" customFormat="1" ht="16.5" x14ac:dyDescent="0.3">
      <c r="B36" s="31"/>
      <c r="C36" s="57"/>
      <c r="D36" s="5" t="s">
        <v>1573</v>
      </c>
      <c r="E36" s="10">
        <v>0</v>
      </c>
      <c r="F36" s="10">
        <v>370000</v>
      </c>
      <c r="G36" s="10">
        <v>0</v>
      </c>
      <c r="H36" s="10">
        <v>0</v>
      </c>
      <c r="I36" s="102">
        <f t="shared" si="0"/>
        <v>370000</v>
      </c>
      <c r="J36" s="31"/>
    </row>
    <row r="37" spans="2:10" s="32" customFormat="1" ht="16.5" x14ac:dyDescent="0.3">
      <c r="B37" s="31"/>
      <c r="C37" s="57"/>
      <c r="D37" s="5"/>
      <c r="E37" s="10">
        <v>0</v>
      </c>
      <c r="F37" s="10">
        <v>0</v>
      </c>
      <c r="G37" s="10">
        <v>0</v>
      </c>
      <c r="H37" s="10">
        <v>0</v>
      </c>
      <c r="I37" s="102">
        <f t="shared" si="0"/>
        <v>0</v>
      </c>
      <c r="J37" s="31"/>
    </row>
    <row r="38" spans="2:10" s="32" customFormat="1" ht="16.5" x14ac:dyDescent="0.3">
      <c r="B38" s="31"/>
      <c r="C38" s="57"/>
      <c r="D38" s="5"/>
      <c r="E38" s="10">
        <v>0</v>
      </c>
      <c r="F38" s="10">
        <v>0</v>
      </c>
      <c r="G38" s="10">
        <v>0</v>
      </c>
      <c r="H38" s="10">
        <v>0</v>
      </c>
      <c r="I38" s="102">
        <f t="shared" si="0"/>
        <v>0</v>
      </c>
      <c r="J38" s="31"/>
    </row>
    <row r="39" spans="2:10" s="32" customFormat="1" ht="16.5" x14ac:dyDescent="0.3">
      <c r="B39" s="31"/>
      <c r="C39" s="57"/>
      <c r="D39" s="5"/>
      <c r="E39" s="10">
        <v>0</v>
      </c>
      <c r="F39" s="10">
        <v>0</v>
      </c>
      <c r="G39" s="10">
        <v>0</v>
      </c>
      <c r="H39" s="10">
        <v>0</v>
      </c>
      <c r="I39" s="102">
        <f t="shared" si="0"/>
        <v>0</v>
      </c>
      <c r="J39" s="31"/>
    </row>
    <row r="40" spans="2:10" s="32" customFormat="1" ht="16.5" x14ac:dyDescent="0.3">
      <c r="B40" s="31"/>
      <c r="C40" s="57"/>
      <c r="D40" s="5"/>
      <c r="E40" s="10">
        <v>0</v>
      </c>
      <c r="F40" s="10">
        <v>0</v>
      </c>
      <c r="G40" s="10">
        <v>0</v>
      </c>
      <c r="H40" s="10">
        <v>0</v>
      </c>
      <c r="I40" s="102">
        <f t="shared" si="0"/>
        <v>0</v>
      </c>
      <c r="J40" s="31"/>
    </row>
    <row r="41" spans="2:10" s="32" customFormat="1" ht="16.5" x14ac:dyDescent="0.3">
      <c r="B41" s="31"/>
      <c r="C41" s="57" t="s">
        <v>1207</v>
      </c>
      <c r="D41" s="5"/>
      <c r="E41" s="10">
        <v>0</v>
      </c>
      <c r="F41" s="10">
        <v>0</v>
      </c>
      <c r="G41" s="10">
        <v>0</v>
      </c>
      <c r="H41" s="10">
        <v>0</v>
      </c>
      <c r="I41" s="102">
        <f t="shared" si="0"/>
        <v>0</v>
      </c>
      <c r="J41" s="31"/>
    </row>
    <row r="42" spans="2:10" s="32" customFormat="1" ht="16.5" x14ac:dyDescent="0.3">
      <c r="B42" s="31"/>
      <c r="C42" s="57"/>
      <c r="D42" s="5" t="s">
        <v>1569</v>
      </c>
      <c r="E42" s="10">
        <v>0</v>
      </c>
      <c r="F42" s="10">
        <v>80000</v>
      </c>
      <c r="G42" s="10">
        <v>0</v>
      </c>
      <c r="H42" s="10">
        <v>0</v>
      </c>
      <c r="I42" s="102">
        <f t="shared" si="0"/>
        <v>80000</v>
      </c>
      <c r="J42" s="31"/>
    </row>
    <row r="43" spans="2:10" s="32" customFormat="1" ht="16.5" x14ac:dyDescent="0.3">
      <c r="B43" s="31"/>
      <c r="C43" s="57"/>
      <c r="D43" s="5" t="s">
        <v>1570</v>
      </c>
      <c r="E43" s="10">
        <v>0</v>
      </c>
      <c r="F43" s="10">
        <v>120000</v>
      </c>
      <c r="G43" s="10">
        <v>0</v>
      </c>
      <c r="H43" s="10">
        <v>0</v>
      </c>
      <c r="I43" s="102">
        <f t="shared" si="0"/>
        <v>120000</v>
      </c>
      <c r="J43" s="31"/>
    </row>
    <row r="44" spans="2:10" s="32" customFormat="1" ht="16.5" x14ac:dyDescent="0.3">
      <c r="B44" s="31"/>
      <c r="C44" s="57"/>
      <c r="D44" s="5" t="s">
        <v>1571</v>
      </c>
      <c r="E44" s="10">
        <v>0</v>
      </c>
      <c r="F44" s="10">
        <v>100000</v>
      </c>
      <c r="G44" s="10">
        <v>0</v>
      </c>
      <c r="H44" s="10">
        <v>0</v>
      </c>
      <c r="I44" s="102">
        <f t="shared" si="0"/>
        <v>100000</v>
      </c>
      <c r="J44" s="31"/>
    </row>
    <row r="45" spans="2:10" s="32" customFormat="1" ht="16.5" x14ac:dyDescent="0.3">
      <c r="B45" s="31"/>
      <c r="C45" s="57"/>
      <c r="D45" s="5" t="s">
        <v>1572</v>
      </c>
      <c r="E45" s="10">
        <v>0</v>
      </c>
      <c r="F45" s="10">
        <v>450000</v>
      </c>
      <c r="G45" s="10">
        <v>0</v>
      </c>
      <c r="H45" s="10">
        <v>0</v>
      </c>
      <c r="I45" s="102">
        <f t="shared" si="0"/>
        <v>450000</v>
      </c>
      <c r="J45" s="31"/>
    </row>
    <row r="46" spans="2:10" s="32" customFormat="1" ht="16.5" x14ac:dyDescent="0.3">
      <c r="B46" s="31"/>
      <c r="C46" s="57"/>
      <c r="D46" s="5"/>
      <c r="E46" s="10">
        <v>0</v>
      </c>
      <c r="F46" s="10"/>
      <c r="G46" s="10">
        <v>0</v>
      </c>
      <c r="H46" s="10">
        <v>0</v>
      </c>
      <c r="I46" s="102">
        <f t="shared" si="0"/>
        <v>0</v>
      </c>
      <c r="J46" s="31"/>
    </row>
    <row r="47" spans="2:10" s="32" customFormat="1" ht="16.5" x14ac:dyDescent="0.3">
      <c r="B47" s="31"/>
      <c r="C47" s="59" t="s">
        <v>1208</v>
      </c>
      <c r="D47" s="212"/>
      <c r="E47" s="102">
        <f>SUM(E23:E46)</f>
        <v>32582</v>
      </c>
      <c r="F47" s="102">
        <f>SUM(F23:F46)</f>
        <v>1570000</v>
      </c>
      <c r="G47" s="102">
        <f>SUM(G23:G46)</f>
        <v>0</v>
      </c>
      <c r="H47" s="102">
        <f>SUM(H23:H46)</f>
        <v>0</v>
      </c>
      <c r="I47" s="102">
        <f>SUM(I23:I46)</f>
        <v>1570000</v>
      </c>
      <c r="J47" s="31"/>
    </row>
    <row r="48" spans="2:10" s="32" customFormat="1" ht="16.5" x14ac:dyDescent="0.3">
      <c r="B48" s="31"/>
      <c r="C48" s="59" t="s">
        <v>1215</v>
      </c>
      <c r="D48" s="212"/>
      <c r="E48" s="102"/>
      <c r="F48" s="102"/>
      <c r="G48" s="102"/>
      <c r="H48" s="102"/>
      <c r="I48" s="102">
        <v>6.7268499999999998</v>
      </c>
      <c r="J48" s="31"/>
    </row>
    <row r="49" spans="2:10" s="32" customFormat="1" ht="16.5" x14ac:dyDescent="0.3">
      <c r="B49" s="31"/>
      <c r="C49" s="59" t="s">
        <v>884</v>
      </c>
      <c r="D49" s="212"/>
      <c r="E49" s="102">
        <f>SUM(E16:E46)</f>
        <v>82582</v>
      </c>
      <c r="F49" s="102">
        <f>SUM(F16:F46)</f>
        <v>2520000</v>
      </c>
      <c r="G49" s="102">
        <f>SUM(G16:G46)</f>
        <v>0</v>
      </c>
      <c r="H49" s="102">
        <f>SUM(H16:H46)</f>
        <v>137765</v>
      </c>
      <c r="I49" s="102">
        <f>SUM(I16:I46)</f>
        <v>2520000</v>
      </c>
      <c r="J49" s="31"/>
    </row>
    <row r="50" spans="2:10" s="32" customFormat="1" ht="16.5" x14ac:dyDescent="0.3">
      <c r="B50" s="31"/>
      <c r="C50" s="31"/>
      <c r="D50" s="31"/>
      <c r="E50" s="31"/>
      <c r="F50" s="31"/>
      <c r="G50" s="31"/>
      <c r="H50" s="31"/>
      <c r="I50" s="31"/>
      <c r="J50" s="31"/>
    </row>
    <row r="51" spans="2:10" s="32" customFormat="1" ht="152.25" customHeight="1" x14ac:dyDescent="0.3">
      <c r="B51" s="31"/>
      <c r="C51" s="123" t="s">
        <v>301</v>
      </c>
      <c r="D51" s="304"/>
      <c r="E51" s="305"/>
      <c r="F51" s="305"/>
      <c r="G51" s="305"/>
      <c r="H51" s="305"/>
      <c r="I51" s="306"/>
      <c r="J51" s="31"/>
    </row>
    <row r="52" spans="2:10" s="32" customFormat="1" ht="16.5" x14ac:dyDescent="0.3">
      <c r="B52" s="31"/>
      <c r="C52" s="31"/>
      <c r="D52" s="31"/>
      <c r="E52" s="31"/>
      <c r="F52" s="31"/>
      <c r="G52" s="31"/>
      <c r="H52" s="31"/>
      <c r="I52" s="31"/>
      <c r="J52" s="31"/>
    </row>
    <row r="53" spans="2:10" s="32" customFormat="1" ht="16.5" x14ac:dyDescent="0.3">
      <c r="B53" s="31"/>
      <c r="C53" s="31"/>
      <c r="D53" s="31"/>
      <c r="E53" s="31"/>
      <c r="F53" s="31"/>
      <c r="G53" s="31"/>
      <c r="H53" s="31"/>
      <c r="I53" s="31"/>
      <c r="J53" s="31"/>
    </row>
    <row r="54" spans="2:10" s="32" customFormat="1" ht="16.5" x14ac:dyDescent="0.3">
      <c r="B54" s="31"/>
      <c r="C54" s="31"/>
      <c r="D54" s="31"/>
      <c r="E54" s="31"/>
      <c r="F54" s="31"/>
      <c r="G54" s="31"/>
      <c r="H54" s="31"/>
      <c r="I54" s="31"/>
      <c r="J54" s="31"/>
    </row>
    <row r="55" spans="2:10" s="32" customFormat="1" ht="16.5" x14ac:dyDescent="0.3">
      <c r="B55" s="31"/>
      <c r="C55" s="31" t="s">
        <v>421</v>
      </c>
      <c r="D55" s="31"/>
      <c r="E55" s="31"/>
      <c r="F55" s="31"/>
      <c r="G55" s="31"/>
      <c r="H55" s="31"/>
      <c r="I55" s="31"/>
      <c r="J55" s="31"/>
    </row>
    <row r="56" spans="2:10" s="32" customFormat="1" ht="16.5" x14ac:dyDescent="0.3">
      <c r="B56" s="31"/>
      <c r="C56" s="31" t="s">
        <v>423</v>
      </c>
      <c r="D56" s="31"/>
      <c r="E56" s="31"/>
      <c r="F56" s="31"/>
      <c r="G56" s="31"/>
      <c r="H56" s="31"/>
      <c r="I56" s="31"/>
      <c r="J56" s="31"/>
    </row>
    <row r="57" spans="2:10" s="32" customFormat="1" ht="16.5" x14ac:dyDescent="0.3">
      <c r="B57" s="31"/>
      <c r="C57" s="31"/>
      <c r="D57" s="31"/>
      <c r="E57" s="31"/>
      <c r="F57" s="31"/>
      <c r="G57" s="31"/>
      <c r="H57" s="31"/>
      <c r="I57" s="31"/>
      <c r="J57" s="31"/>
    </row>
    <row r="58" spans="2:10" s="32" customFormat="1" ht="16.5" x14ac:dyDescent="0.3">
      <c r="B58" s="31"/>
      <c r="C58" s="31"/>
      <c r="D58" s="31"/>
      <c r="E58" s="31"/>
      <c r="F58" s="31"/>
      <c r="G58" s="31"/>
      <c r="H58" s="31"/>
      <c r="I58" s="31"/>
      <c r="J58" s="31"/>
    </row>
  </sheetData>
  <sheetProtection password="CA59" sheet="1" objects="1" scenarios="1" insertRows="0"/>
  <mergeCells count="3">
    <mergeCell ref="B10:I10"/>
    <mergeCell ref="C11:I11"/>
    <mergeCell ref="D51:I51"/>
  </mergeCells>
  <phoneticPr fontId="3" type="noConversion"/>
  <dataValidations count="1">
    <dataValidation type="whole" allowBlank="1" showInputMessage="1" showErrorMessage="1" sqref="E16:I49">
      <formula1>-999999999999</formula1>
      <formula2>999999999999</formula2>
    </dataValidation>
  </dataValidations>
  <printOptions horizontalCentered="1"/>
  <pageMargins left="0.17" right="0.17" top="0.6" bottom="0.79" header="0.51181102362204722" footer="0.51181102362204722"/>
  <pageSetup scale="75" orientation="landscape" verticalDpi="0" r:id="rId1"/>
  <headerFooter alignWithMargins="0">
    <oddFooter>&amp;RPage&amp;Pof&amp;N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_Proc"/>
  <dimension ref="B2:L53"/>
  <sheetViews>
    <sheetView showGridLines="0" topLeftCell="C1" zoomScaleNormal="100" workbookViewId="0">
      <selection activeCell="L47" sqref="L47"/>
    </sheetView>
  </sheetViews>
  <sheetFormatPr defaultRowHeight="15" x14ac:dyDescent="0.25"/>
  <cols>
    <col min="1" max="1" width="2.7109375" style="29" customWidth="1"/>
    <col min="2" max="2" width="4.7109375" style="29" customWidth="1"/>
    <col min="3" max="4" width="9.140625" style="29"/>
    <col min="5" max="5" width="19.140625" style="29" customWidth="1"/>
    <col min="6" max="9" width="19.5703125" style="29" customWidth="1"/>
    <col min="10" max="10" width="18.5703125" style="29" customWidth="1"/>
    <col min="11" max="11" width="9.140625" style="29"/>
    <col min="12" max="12" width="9.28515625" style="29" customWidth="1"/>
    <col min="13" max="16384" width="9.140625" style="29"/>
  </cols>
  <sheetData>
    <row r="2" spans="2:12" x14ac:dyDescent="0.25">
      <c r="L2" s="30"/>
    </row>
    <row r="3" spans="2:12" x14ac:dyDescent="0.25">
      <c r="L3" s="30"/>
    </row>
    <row r="4" spans="2:12" x14ac:dyDescent="0.25">
      <c r="L4" s="30"/>
    </row>
    <row r="5" spans="2:12" x14ac:dyDescent="0.25">
      <c r="L5" s="30"/>
    </row>
    <row r="6" spans="2:12" x14ac:dyDescent="0.25">
      <c r="B6" s="30"/>
      <c r="C6" s="30"/>
      <c r="D6" s="30"/>
      <c r="E6" s="30"/>
      <c r="F6" s="30"/>
      <c r="G6" s="30"/>
      <c r="H6" s="30"/>
      <c r="I6" s="30"/>
      <c r="J6" s="30"/>
      <c r="K6" s="30"/>
      <c r="L6" s="30"/>
    </row>
    <row r="7" spans="2:12" ht="16.5" x14ac:dyDescent="0.3">
      <c r="B7" s="31" t="str">
        <f>"Selected Project:  "&amp;BasicData!$E$12</f>
        <v>Selected Project:  Bosnia Herzegovina: Mainstreaming Karst Peatlands Conservation Concerns into Key Economic Sectors - KARST</v>
      </c>
      <c r="C7" s="30"/>
      <c r="D7" s="30"/>
      <c r="E7" s="30"/>
      <c r="F7" s="30"/>
      <c r="G7" s="30"/>
      <c r="H7" s="30"/>
      <c r="I7" s="30"/>
      <c r="J7" s="30"/>
      <c r="K7" s="30"/>
      <c r="L7" s="30"/>
    </row>
    <row r="8" spans="2:12" hidden="1" x14ac:dyDescent="0.25">
      <c r="B8" s="30"/>
      <c r="C8" s="30"/>
      <c r="D8" s="30"/>
      <c r="E8" s="30"/>
      <c r="F8" s="30"/>
      <c r="G8" s="30"/>
      <c r="H8" s="30"/>
      <c r="I8" s="30"/>
      <c r="J8" s="30"/>
      <c r="K8" s="30"/>
      <c r="L8" s="30"/>
    </row>
    <row r="9" spans="2:12" hidden="1" x14ac:dyDescent="0.25">
      <c r="B9" s="30"/>
      <c r="C9" s="30"/>
      <c r="D9" s="30"/>
      <c r="E9" s="30"/>
      <c r="F9" s="30"/>
      <c r="G9" s="30"/>
      <c r="H9" s="30"/>
      <c r="I9" s="30"/>
      <c r="J9" s="30"/>
      <c r="K9" s="30"/>
      <c r="L9" s="30"/>
    </row>
    <row r="10" spans="2:12" s="32" customFormat="1" ht="20.25" x14ac:dyDescent="0.3">
      <c r="B10" s="287" t="s">
        <v>1437</v>
      </c>
      <c r="C10" s="287"/>
      <c r="D10" s="287"/>
      <c r="E10" s="287"/>
      <c r="F10" s="287"/>
      <c r="G10" s="287"/>
      <c r="H10" s="287"/>
      <c r="I10" s="287"/>
      <c r="J10" s="287"/>
      <c r="K10" s="287"/>
      <c r="L10" s="287"/>
    </row>
    <row r="11" spans="2:12" s="32" customFormat="1" ht="69.75" customHeight="1" x14ac:dyDescent="0.3">
      <c r="B11" s="296" t="s">
        <v>1813</v>
      </c>
      <c r="C11" s="296"/>
      <c r="D11" s="296"/>
      <c r="E11" s="296"/>
      <c r="F11" s="296"/>
      <c r="G11" s="296"/>
      <c r="H11" s="296"/>
      <c r="I11" s="296"/>
      <c r="J11" s="296"/>
      <c r="K11" s="296"/>
      <c r="L11" s="296"/>
    </row>
    <row r="12" spans="2:12" s="32" customFormat="1" ht="16.5" x14ac:dyDescent="0.3">
      <c r="B12" s="31"/>
      <c r="C12" s="31"/>
      <c r="D12" s="31"/>
      <c r="E12" s="31"/>
      <c r="F12" s="31"/>
      <c r="G12" s="31"/>
      <c r="H12" s="31"/>
      <c r="I12" s="31"/>
      <c r="J12" s="31"/>
      <c r="K12" s="31"/>
      <c r="L12" s="31"/>
    </row>
    <row r="13" spans="2:12" s="32" customFormat="1" ht="16.5" x14ac:dyDescent="0.3">
      <c r="B13" s="31"/>
      <c r="C13" s="31"/>
      <c r="D13" s="31"/>
      <c r="E13" s="31"/>
      <c r="F13" s="31"/>
      <c r="G13" s="31"/>
      <c r="H13" s="31"/>
      <c r="I13" s="31"/>
      <c r="J13" s="31"/>
      <c r="K13" s="31"/>
      <c r="L13" s="31"/>
    </row>
    <row r="14" spans="2:12" s="32" customFormat="1" ht="16.5" x14ac:dyDescent="0.3">
      <c r="B14" s="31"/>
      <c r="C14" s="31"/>
      <c r="D14" s="31"/>
      <c r="E14" s="31"/>
      <c r="F14" s="50" t="s">
        <v>1428</v>
      </c>
      <c r="G14" s="50" t="s">
        <v>1436</v>
      </c>
      <c r="H14" s="50" t="s">
        <v>1432</v>
      </c>
      <c r="I14" s="50" t="s">
        <v>424</v>
      </c>
      <c r="J14" s="51"/>
      <c r="K14" s="31"/>
      <c r="L14" s="31"/>
    </row>
    <row r="15" spans="2:12" s="32" customFormat="1" ht="45" customHeight="1" x14ac:dyDescent="0.3">
      <c r="B15" s="31"/>
      <c r="C15" s="31"/>
      <c r="D15" s="31"/>
      <c r="E15" s="31"/>
      <c r="F15" s="52" t="s">
        <v>1429</v>
      </c>
      <c r="G15" s="52" t="s">
        <v>1431</v>
      </c>
      <c r="H15" s="52" t="s">
        <v>1433</v>
      </c>
      <c r="I15" s="52" t="s">
        <v>1434</v>
      </c>
      <c r="J15" s="53"/>
      <c r="K15" s="31"/>
      <c r="L15" s="31"/>
    </row>
    <row r="16" spans="2:12" s="32" customFormat="1" ht="16.5" x14ac:dyDescent="0.3">
      <c r="B16" s="31"/>
      <c r="C16" s="31"/>
      <c r="D16" s="31"/>
      <c r="E16" s="31"/>
      <c r="F16" s="54" t="s">
        <v>1430</v>
      </c>
      <c r="G16" s="54" t="s">
        <v>1430</v>
      </c>
      <c r="H16" s="54" t="s">
        <v>1430</v>
      </c>
      <c r="I16" s="54" t="s">
        <v>1430</v>
      </c>
      <c r="J16" s="54" t="s">
        <v>1435</v>
      </c>
      <c r="K16" s="31"/>
      <c r="L16" s="31"/>
    </row>
    <row r="17" spans="2:12" s="32" customFormat="1" ht="16.5" x14ac:dyDescent="0.3">
      <c r="B17" s="31"/>
      <c r="C17" s="31"/>
      <c r="D17" s="31"/>
      <c r="E17" s="41" t="s">
        <v>1521</v>
      </c>
      <c r="F17" s="10">
        <v>0</v>
      </c>
      <c r="G17" s="10">
        <v>0</v>
      </c>
      <c r="H17" s="10">
        <v>0</v>
      </c>
      <c r="I17" s="10">
        <v>0</v>
      </c>
      <c r="J17" s="213">
        <f>SUM(F17:I17)</f>
        <v>0</v>
      </c>
      <c r="K17" s="31"/>
      <c r="L17" s="31"/>
    </row>
    <row r="18" spans="2:12" s="32" customFormat="1" ht="16.5" x14ac:dyDescent="0.3">
      <c r="B18" s="31"/>
      <c r="C18" s="31"/>
      <c r="D18" s="31"/>
      <c r="E18" s="41" t="s">
        <v>1522</v>
      </c>
      <c r="F18" s="10">
        <v>0</v>
      </c>
      <c r="G18" s="10">
        <v>0</v>
      </c>
      <c r="H18" s="10">
        <v>0</v>
      </c>
      <c r="I18" s="10">
        <v>0</v>
      </c>
      <c r="J18" s="213">
        <f t="shared" ref="J18:J49" si="0">SUM(F18:I18)</f>
        <v>0</v>
      </c>
      <c r="K18" s="31"/>
      <c r="L18" s="31"/>
    </row>
    <row r="19" spans="2:12" s="32" customFormat="1" ht="16.5" x14ac:dyDescent="0.3">
      <c r="B19" s="31"/>
      <c r="C19" s="31"/>
      <c r="D19" s="31"/>
      <c r="E19" s="41" t="s">
        <v>1217</v>
      </c>
      <c r="F19" s="10">
        <v>0</v>
      </c>
      <c r="G19" s="10">
        <v>0</v>
      </c>
      <c r="H19" s="10">
        <v>0</v>
      </c>
      <c r="I19" s="10">
        <v>0</v>
      </c>
      <c r="J19" s="213">
        <f t="shared" si="0"/>
        <v>0</v>
      </c>
      <c r="K19" s="31"/>
      <c r="L19" s="31"/>
    </row>
    <row r="20" spans="2:12" s="32" customFormat="1" ht="16.5" x14ac:dyDescent="0.3">
      <c r="B20" s="31"/>
      <c r="C20" s="31"/>
      <c r="D20" s="31"/>
      <c r="E20" s="41" t="s">
        <v>1218</v>
      </c>
      <c r="F20" s="10">
        <v>0</v>
      </c>
      <c r="G20" s="10">
        <v>0</v>
      </c>
      <c r="H20" s="10">
        <v>0</v>
      </c>
      <c r="I20" s="10">
        <v>0</v>
      </c>
      <c r="J20" s="213">
        <f t="shared" si="0"/>
        <v>0</v>
      </c>
      <c r="K20" s="31"/>
      <c r="L20" s="31"/>
    </row>
    <row r="21" spans="2:12" s="32" customFormat="1" ht="16.5" x14ac:dyDescent="0.3">
      <c r="B21" s="31"/>
      <c r="C21" s="47"/>
      <c r="D21" s="47"/>
      <c r="E21" s="42" t="s">
        <v>1219</v>
      </c>
      <c r="F21" s="10">
        <v>0</v>
      </c>
      <c r="G21" s="10">
        <v>0</v>
      </c>
      <c r="H21" s="10">
        <v>0</v>
      </c>
      <c r="I21" s="10">
        <v>0</v>
      </c>
      <c r="J21" s="213">
        <f t="shared" si="0"/>
        <v>0</v>
      </c>
      <c r="K21" s="31"/>
      <c r="L21" s="31"/>
    </row>
    <row r="22" spans="2:12" s="32" customFormat="1" ht="16.5" x14ac:dyDescent="0.3">
      <c r="B22" s="31"/>
      <c r="C22" s="47"/>
      <c r="D22" s="47"/>
      <c r="E22" s="42" t="s">
        <v>1220</v>
      </c>
      <c r="F22" s="10">
        <v>0</v>
      </c>
      <c r="G22" s="10">
        <v>0</v>
      </c>
      <c r="H22" s="10">
        <v>0</v>
      </c>
      <c r="I22" s="10">
        <v>0</v>
      </c>
      <c r="J22" s="213">
        <f t="shared" si="0"/>
        <v>0</v>
      </c>
      <c r="K22" s="31"/>
      <c r="L22" s="31"/>
    </row>
    <row r="23" spans="2:12" s="32" customFormat="1" ht="16.5" x14ac:dyDescent="0.3">
      <c r="B23" s="31"/>
      <c r="C23" s="47"/>
      <c r="D23" s="47"/>
      <c r="E23" s="42" t="s">
        <v>1221</v>
      </c>
      <c r="F23" s="10">
        <v>0</v>
      </c>
      <c r="G23" s="10">
        <v>0</v>
      </c>
      <c r="H23" s="10">
        <v>0</v>
      </c>
      <c r="I23" s="10">
        <v>0</v>
      </c>
      <c r="J23" s="213">
        <f t="shared" si="0"/>
        <v>0</v>
      </c>
      <c r="K23" s="31"/>
      <c r="L23" s="31"/>
    </row>
    <row r="24" spans="2:12" s="32" customFormat="1" ht="16.5" x14ac:dyDescent="0.3">
      <c r="B24" s="31"/>
      <c r="C24" s="31"/>
      <c r="D24" s="31"/>
      <c r="E24" s="41" t="s">
        <v>1222</v>
      </c>
      <c r="F24" s="10">
        <v>0</v>
      </c>
      <c r="G24" s="10">
        <v>0</v>
      </c>
      <c r="H24" s="10">
        <v>0</v>
      </c>
      <c r="I24" s="10">
        <v>0</v>
      </c>
      <c r="J24" s="213">
        <f t="shared" si="0"/>
        <v>0</v>
      </c>
      <c r="K24" s="31"/>
      <c r="L24" s="31"/>
    </row>
    <row r="25" spans="2:12" s="32" customFormat="1" ht="16.5" x14ac:dyDescent="0.3">
      <c r="B25" s="31"/>
      <c r="C25" s="31"/>
      <c r="D25" s="31"/>
      <c r="E25" s="41" t="s">
        <v>1223</v>
      </c>
      <c r="F25" s="10">
        <v>0</v>
      </c>
      <c r="G25" s="10">
        <v>0</v>
      </c>
      <c r="H25" s="10">
        <v>0</v>
      </c>
      <c r="I25" s="10">
        <v>0</v>
      </c>
      <c r="J25" s="213">
        <f t="shared" si="0"/>
        <v>0</v>
      </c>
      <c r="K25" s="31"/>
      <c r="L25" s="31"/>
    </row>
    <row r="26" spans="2:12" s="32" customFormat="1" ht="16.5" x14ac:dyDescent="0.3">
      <c r="B26" s="31"/>
      <c r="C26" s="31"/>
      <c r="D26" s="31"/>
      <c r="E26" s="41" t="s">
        <v>1224</v>
      </c>
      <c r="F26" s="10">
        <v>0</v>
      </c>
      <c r="G26" s="10">
        <v>0</v>
      </c>
      <c r="H26" s="10">
        <v>0</v>
      </c>
      <c r="I26" s="10">
        <v>0</v>
      </c>
      <c r="J26" s="213">
        <f t="shared" si="0"/>
        <v>0</v>
      </c>
      <c r="K26" s="31"/>
      <c r="L26" s="31"/>
    </row>
    <row r="27" spans="2:12" s="32" customFormat="1" ht="16.5" x14ac:dyDescent="0.3">
      <c r="B27" s="31"/>
      <c r="C27" s="31"/>
      <c r="D27" s="31"/>
      <c r="E27" s="41" t="s">
        <v>1225</v>
      </c>
      <c r="F27" s="10">
        <v>0</v>
      </c>
      <c r="G27" s="10">
        <v>0</v>
      </c>
      <c r="H27" s="10">
        <v>0</v>
      </c>
      <c r="I27" s="10">
        <v>0</v>
      </c>
      <c r="J27" s="213">
        <f t="shared" si="0"/>
        <v>0</v>
      </c>
      <c r="K27" s="31"/>
      <c r="L27" s="31"/>
    </row>
    <row r="28" spans="2:12" s="32" customFormat="1" ht="16.5" x14ac:dyDescent="0.3">
      <c r="B28" s="31"/>
      <c r="C28" s="31"/>
      <c r="D28" s="31"/>
      <c r="E28" s="41" t="s">
        <v>1226</v>
      </c>
      <c r="F28" s="10">
        <v>0</v>
      </c>
      <c r="G28" s="10">
        <v>0</v>
      </c>
      <c r="H28" s="10">
        <v>0</v>
      </c>
      <c r="I28" s="10">
        <v>0</v>
      </c>
      <c r="J28" s="213">
        <f t="shared" si="0"/>
        <v>0</v>
      </c>
      <c r="K28" s="31"/>
      <c r="L28" s="31"/>
    </row>
    <row r="29" spans="2:12" s="32" customFormat="1" ht="16.5" x14ac:dyDescent="0.3">
      <c r="B29" s="31"/>
      <c r="C29" s="31"/>
      <c r="D29" s="31"/>
      <c r="E29" s="41" t="s">
        <v>1227</v>
      </c>
      <c r="F29" s="10">
        <v>0</v>
      </c>
      <c r="G29" s="10">
        <v>0</v>
      </c>
      <c r="H29" s="10">
        <v>0</v>
      </c>
      <c r="I29" s="10">
        <v>0</v>
      </c>
      <c r="J29" s="213">
        <f t="shared" si="0"/>
        <v>0</v>
      </c>
      <c r="K29" s="31"/>
      <c r="L29" s="31"/>
    </row>
    <row r="30" spans="2:12" s="32" customFormat="1" ht="16.5" x14ac:dyDescent="0.3">
      <c r="B30" s="31"/>
      <c r="C30" s="31"/>
      <c r="D30" s="31"/>
      <c r="E30" s="41" t="s">
        <v>1228</v>
      </c>
      <c r="F30" s="10">
        <v>0</v>
      </c>
      <c r="G30" s="10">
        <v>0</v>
      </c>
      <c r="H30" s="10">
        <v>0</v>
      </c>
      <c r="I30" s="10">
        <v>0</v>
      </c>
      <c r="J30" s="213">
        <f t="shared" si="0"/>
        <v>0</v>
      </c>
      <c r="K30" s="31"/>
      <c r="L30" s="31"/>
    </row>
    <row r="31" spans="2:12" s="32" customFormat="1" ht="16.5" x14ac:dyDescent="0.3">
      <c r="B31" s="31"/>
      <c r="C31" s="31"/>
      <c r="D31" s="31"/>
      <c r="E31" s="41" t="s">
        <v>1229</v>
      </c>
      <c r="F31" s="10">
        <v>0</v>
      </c>
      <c r="G31" s="10">
        <v>0</v>
      </c>
      <c r="H31" s="10">
        <v>0</v>
      </c>
      <c r="I31" s="10">
        <v>0</v>
      </c>
      <c r="J31" s="213">
        <f t="shared" si="0"/>
        <v>0</v>
      </c>
      <c r="K31" s="31"/>
      <c r="L31" s="31"/>
    </row>
    <row r="32" spans="2:12" s="32" customFormat="1" ht="16.5" x14ac:dyDescent="0.3">
      <c r="B32" s="31"/>
      <c r="C32" s="31"/>
      <c r="D32" s="31"/>
      <c r="E32" s="41" t="s">
        <v>1230</v>
      </c>
      <c r="F32" s="10">
        <v>0</v>
      </c>
      <c r="G32" s="10">
        <v>0</v>
      </c>
      <c r="H32" s="10">
        <v>0</v>
      </c>
      <c r="I32" s="10">
        <v>0</v>
      </c>
      <c r="J32" s="213">
        <f t="shared" si="0"/>
        <v>0</v>
      </c>
      <c r="K32" s="31"/>
      <c r="L32" s="31"/>
    </row>
    <row r="33" spans="2:12" s="32" customFormat="1" ht="16.5" x14ac:dyDescent="0.3">
      <c r="B33" s="31"/>
      <c r="C33" s="31"/>
      <c r="D33" s="31"/>
      <c r="E33" s="41" t="s">
        <v>1231</v>
      </c>
      <c r="F33" s="10">
        <v>0</v>
      </c>
      <c r="G33" s="10">
        <v>0</v>
      </c>
      <c r="H33" s="10">
        <v>0</v>
      </c>
      <c r="I33" s="10">
        <v>0</v>
      </c>
      <c r="J33" s="213">
        <f t="shared" si="0"/>
        <v>0</v>
      </c>
      <c r="K33" s="31"/>
      <c r="L33" s="31"/>
    </row>
    <row r="34" spans="2:12" s="32" customFormat="1" ht="16.5" x14ac:dyDescent="0.3">
      <c r="B34" s="31"/>
      <c r="C34" s="31"/>
      <c r="D34" s="31"/>
      <c r="E34" s="41" t="s">
        <v>1232</v>
      </c>
      <c r="F34" s="10">
        <v>0</v>
      </c>
      <c r="G34" s="10">
        <v>0</v>
      </c>
      <c r="H34" s="10">
        <v>0</v>
      </c>
      <c r="I34" s="10">
        <v>0</v>
      </c>
      <c r="J34" s="213">
        <f t="shared" si="0"/>
        <v>0</v>
      </c>
      <c r="K34" s="31"/>
      <c r="L34" s="31"/>
    </row>
    <row r="35" spans="2:12" s="32" customFormat="1" ht="16.5" x14ac:dyDescent="0.3">
      <c r="B35" s="31"/>
      <c r="C35" s="31"/>
      <c r="D35" s="31"/>
      <c r="E35" s="41" t="s">
        <v>1233</v>
      </c>
      <c r="F35" s="10">
        <v>0</v>
      </c>
      <c r="G35" s="10">
        <v>0</v>
      </c>
      <c r="H35" s="10">
        <v>0</v>
      </c>
      <c r="I35" s="10">
        <v>0</v>
      </c>
      <c r="J35" s="213">
        <f t="shared" si="0"/>
        <v>0</v>
      </c>
      <c r="K35" s="31"/>
      <c r="L35" s="31"/>
    </row>
    <row r="36" spans="2:12" s="32" customFormat="1" ht="16.5" x14ac:dyDescent="0.3">
      <c r="B36" s="31"/>
      <c r="C36" s="31"/>
      <c r="D36" s="31"/>
      <c r="E36" s="41" t="s">
        <v>1234</v>
      </c>
      <c r="F36" s="10">
        <v>0</v>
      </c>
      <c r="G36" s="10">
        <v>0</v>
      </c>
      <c r="H36" s="10">
        <v>0</v>
      </c>
      <c r="I36" s="10">
        <v>0</v>
      </c>
      <c r="J36" s="213">
        <f t="shared" si="0"/>
        <v>0</v>
      </c>
      <c r="K36" s="31"/>
      <c r="L36" s="31"/>
    </row>
    <row r="37" spans="2:12" s="32" customFormat="1" ht="16.5" x14ac:dyDescent="0.3">
      <c r="B37" s="31"/>
      <c r="C37" s="31"/>
      <c r="D37" s="31"/>
      <c r="E37" s="41" t="s">
        <v>1235</v>
      </c>
      <c r="F37" s="10">
        <v>0</v>
      </c>
      <c r="G37" s="10">
        <v>0</v>
      </c>
      <c r="H37" s="10">
        <v>0</v>
      </c>
      <c r="I37" s="10">
        <v>0</v>
      </c>
      <c r="J37" s="213">
        <f t="shared" si="0"/>
        <v>0</v>
      </c>
      <c r="K37" s="31"/>
      <c r="L37" s="31"/>
    </row>
    <row r="38" spans="2:12" s="32" customFormat="1" ht="16.5" x14ac:dyDescent="0.3">
      <c r="B38" s="31"/>
      <c r="C38" s="31"/>
      <c r="D38" s="31"/>
      <c r="E38" s="41" t="s">
        <v>1236</v>
      </c>
      <c r="F38" s="10">
        <v>0</v>
      </c>
      <c r="G38" s="10">
        <v>0</v>
      </c>
      <c r="H38" s="10">
        <v>0</v>
      </c>
      <c r="I38" s="10">
        <v>0</v>
      </c>
      <c r="J38" s="213">
        <f t="shared" si="0"/>
        <v>0</v>
      </c>
      <c r="K38" s="31"/>
      <c r="L38" s="31"/>
    </row>
    <row r="39" spans="2:12" s="32" customFormat="1" ht="16.5" x14ac:dyDescent="0.3">
      <c r="B39" s="31"/>
      <c r="C39" s="31"/>
      <c r="D39" s="31"/>
      <c r="E39" s="41" t="s">
        <v>1237</v>
      </c>
      <c r="F39" s="10">
        <v>0</v>
      </c>
      <c r="G39" s="10">
        <v>0</v>
      </c>
      <c r="H39" s="10">
        <v>0</v>
      </c>
      <c r="I39" s="10">
        <v>0</v>
      </c>
      <c r="J39" s="213">
        <f t="shared" si="0"/>
        <v>0</v>
      </c>
      <c r="K39" s="31"/>
      <c r="L39" s="31"/>
    </row>
    <row r="40" spans="2:12" s="32" customFormat="1" ht="16.5" x14ac:dyDescent="0.3">
      <c r="B40" s="31"/>
      <c r="C40" s="31"/>
      <c r="D40" s="31"/>
      <c r="E40" s="41" t="s">
        <v>1238</v>
      </c>
      <c r="F40" s="10">
        <v>0</v>
      </c>
      <c r="G40" s="10">
        <v>0</v>
      </c>
      <c r="H40" s="10">
        <v>0</v>
      </c>
      <c r="I40" s="10">
        <v>0</v>
      </c>
      <c r="J40" s="213">
        <f t="shared" si="0"/>
        <v>0</v>
      </c>
      <c r="K40" s="31"/>
      <c r="L40" s="31"/>
    </row>
    <row r="41" spans="2:12" s="32" customFormat="1" ht="16.5" x14ac:dyDescent="0.3">
      <c r="B41" s="31"/>
      <c r="C41" s="31"/>
      <c r="D41" s="31"/>
      <c r="E41" s="41" t="s">
        <v>1239</v>
      </c>
      <c r="F41" s="10">
        <v>5000</v>
      </c>
      <c r="G41" s="10">
        <v>0</v>
      </c>
      <c r="H41" s="10">
        <v>0</v>
      </c>
      <c r="I41" s="10">
        <v>0</v>
      </c>
      <c r="J41" s="213">
        <f t="shared" si="0"/>
        <v>5000</v>
      </c>
      <c r="K41" s="31"/>
      <c r="L41" s="31"/>
    </row>
    <row r="42" spans="2:12" s="32" customFormat="1" ht="16.5" x14ac:dyDescent="0.3">
      <c r="B42" s="31"/>
      <c r="C42" s="31"/>
      <c r="D42" s="31"/>
      <c r="E42" s="41" t="s">
        <v>1240</v>
      </c>
      <c r="F42" s="10">
        <v>0</v>
      </c>
      <c r="G42" s="10">
        <v>0</v>
      </c>
      <c r="H42" s="10">
        <v>0</v>
      </c>
      <c r="I42" s="10">
        <v>0</v>
      </c>
      <c r="J42" s="213">
        <f t="shared" si="0"/>
        <v>0</v>
      </c>
      <c r="K42" s="31"/>
      <c r="L42" s="31"/>
    </row>
    <row r="43" spans="2:12" s="32" customFormat="1" ht="16.5" x14ac:dyDescent="0.3">
      <c r="B43" s="31"/>
      <c r="C43" s="31"/>
      <c r="D43" s="31"/>
      <c r="E43" s="41" t="s">
        <v>1241</v>
      </c>
      <c r="F43" s="10">
        <v>0</v>
      </c>
      <c r="G43" s="10">
        <v>0</v>
      </c>
      <c r="H43" s="10">
        <v>0</v>
      </c>
      <c r="I43" s="10">
        <v>0</v>
      </c>
      <c r="J43" s="213">
        <f t="shared" si="0"/>
        <v>0</v>
      </c>
      <c r="K43" s="31"/>
      <c r="L43" s="31"/>
    </row>
    <row r="44" spans="2:12" s="32" customFormat="1" ht="16.5" x14ac:dyDescent="0.3">
      <c r="B44" s="31"/>
      <c r="C44" s="31"/>
      <c r="D44" s="31"/>
      <c r="E44" s="41" t="s">
        <v>1242</v>
      </c>
      <c r="F44" s="10">
        <v>0</v>
      </c>
      <c r="G44" s="10">
        <v>0</v>
      </c>
      <c r="H44" s="10">
        <v>0</v>
      </c>
      <c r="I44" s="10">
        <v>0</v>
      </c>
      <c r="J44" s="213">
        <f t="shared" si="0"/>
        <v>0</v>
      </c>
      <c r="K44" s="31"/>
      <c r="L44" s="31"/>
    </row>
    <row r="45" spans="2:12" s="32" customFormat="1" ht="16.5" x14ac:dyDescent="0.3">
      <c r="B45" s="31"/>
      <c r="C45" s="31"/>
      <c r="D45" s="31"/>
      <c r="E45" s="41" t="s">
        <v>1243</v>
      </c>
      <c r="F45" s="10">
        <v>0</v>
      </c>
      <c r="G45" s="10">
        <v>0</v>
      </c>
      <c r="H45" s="10">
        <v>0</v>
      </c>
      <c r="I45" s="10">
        <v>0</v>
      </c>
      <c r="J45" s="213">
        <f t="shared" si="0"/>
        <v>0</v>
      </c>
      <c r="K45" s="31"/>
      <c r="L45" s="31"/>
    </row>
    <row r="46" spans="2:12" s="32" customFormat="1" ht="16.5" x14ac:dyDescent="0.3">
      <c r="B46" s="31"/>
      <c r="C46" s="31"/>
      <c r="D46" s="31"/>
      <c r="E46" s="41" t="s">
        <v>1244</v>
      </c>
      <c r="F46" s="10">
        <v>0</v>
      </c>
      <c r="G46" s="10">
        <v>0</v>
      </c>
      <c r="H46" s="10">
        <v>0</v>
      </c>
      <c r="I46" s="10">
        <v>0</v>
      </c>
      <c r="J46" s="213">
        <f t="shared" si="0"/>
        <v>0</v>
      </c>
      <c r="K46" s="31"/>
      <c r="L46" s="31"/>
    </row>
    <row r="47" spans="2:12" s="32" customFormat="1" ht="16.5" x14ac:dyDescent="0.3">
      <c r="B47" s="31"/>
      <c r="C47" s="31"/>
      <c r="D47" s="31"/>
      <c r="E47" s="41" t="s">
        <v>1245</v>
      </c>
      <c r="F47" s="10">
        <v>10000</v>
      </c>
      <c r="G47" s="10">
        <v>0</v>
      </c>
      <c r="H47" s="10">
        <v>0</v>
      </c>
      <c r="I47" s="10">
        <v>0</v>
      </c>
      <c r="J47" s="213">
        <f t="shared" si="0"/>
        <v>10000</v>
      </c>
      <c r="K47" s="31"/>
      <c r="L47" s="31"/>
    </row>
    <row r="48" spans="2:12" s="32" customFormat="1" ht="16.5" x14ac:dyDescent="0.3">
      <c r="B48" s="31"/>
      <c r="C48" s="31"/>
      <c r="D48" s="31"/>
      <c r="E48" s="41" t="s">
        <v>1246</v>
      </c>
      <c r="F48" s="10">
        <v>0</v>
      </c>
      <c r="G48" s="10">
        <v>0</v>
      </c>
      <c r="H48" s="10">
        <v>0</v>
      </c>
      <c r="I48" s="10">
        <v>0</v>
      </c>
      <c r="J48" s="213">
        <f t="shared" si="0"/>
        <v>0</v>
      </c>
      <c r="K48" s="31"/>
      <c r="L48" s="31"/>
    </row>
    <row r="49" spans="2:12" s="32" customFormat="1" ht="16.5" x14ac:dyDescent="0.3">
      <c r="B49" s="31"/>
      <c r="C49" s="31"/>
      <c r="D49" s="31"/>
      <c r="E49" s="40" t="s">
        <v>1435</v>
      </c>
      <c r="F49" s="213">
        <f>SUM(F17:F48)</f>
        <v>15000</v>
      </c>
      <c r="G49" s="213">
        <f>SUM(G17:G48)</f>
        <v>0</v>
      </c>
      <c r="H49" s="213">
        <f>SUM(H17:H48)</f>
        <v>0</v>
      </c>
      <c r="I49" s="213">
        <f>SUM(I17:I48)</f>
        <v>0</v>
      </c>
      <c r="J49" s="213">
        <f t="shared" si="0"/>
        <v>15000</v>
      </c>
      <c r="K49" s="31"/>
      <c r="L49" s="31"/>
    </row>
    <row r="50" spans="2:12" s="32" customFormat="1" ht="16.5" x14ac:dyDescent="0.3">
      <c r="B50" s="31"/>
      <c r="C50" s="31"/>
      <c r="D50" s="31"/>
      <c r="E50" s="31"/>
      <c r="F50" s="31"/>
      <c r="G50" s="31"/>
      <c r="H50" s="31"/>
      <c r="I50" s="31"/>
      <c r="J50" s="31"/>
      <c r="K50" s="31"/>
      <c r="L50" s="31"/>
    </row>
    <row r="51" spans="2:12" s="32" customFormat="1" ht="16.5" x14ac:dyDescent="0.3">
      <c r="B51" s="31"/>
      <c r="C51" s="31" t="s">
        <v>425</v>
      </c>
      <c r="D51" s="31"/>
      <c r="E51" s="31"/>
      <c r="F51" s="31"/>
      <c r="G51" s="31"/>
      <c r="H51" s="31"/>
      <c r="I51" s="31"/>
      <c r="J51" s="31"/>
      <c r="K51" s="31"/>
      <c r="L51" s="31"/>
    </row>
    <row r="52" spans="2:12" s="32" customFormat="1" ht="16.5" x14ac:dyDescent="0.3">
      <c r="B52" s="31"/>
      <c r="C52" s="31"/>
      <c r="D52" s="31"/>
      <c r="E52" s="31"/>
      <c r="F52" s="31"/>
      <c r="G52" s="31"/>
      <c r="H52" s="31"/>
      <c r="I52" s="31"/>
      <c r="J52" s="31"/>
      <c r="K52" s="31"/>
      <c r="L52" s="31"/>
    </row>
    <row r="53" spans="2:12" s="32" customFormat="1" ht="16.5" x14ac:dyDescent="0.3">
      <c r="B53" s="31"/>
      <c r="C53" s="31"/>
      <c r="D53" s="31"/>
      <c r="E53" s="31"/>
      <c r="F53" s="31"/>
      <c r="G53" s="31"/>
      <c r="H53" s="31"/>
      <c r="I53" s="31"/>
      <c r="J53" s="31"/>
      <c r="K53" s="31"/>
      <c r="L53" s="31"/>
    </row>
  </sheetData>
  <sheetProtection password="CA59" sheet="1" objects="1" scenarios="1"/>
  <mergeCells count="2">
    <mergeCell ref="B10:L10"/>
    <mergeCell ref="B11:L11"/>
  </mergeCells>
  <phoneticPr fontId="3" type="noConversion"/>
  <dataValidations count="1">
    <dataValidation type="whole" allowBlank="1" showInputMessage="1" showErrorMessage="1" sqref="F17:J49">
      <formula1>-999999999999</formula1>
      <formula2>999999999999</formula2>
    </dataValidation>
  </dataValidations>
  <printOptions horizontalCentered="1"/>
  <pageMargins left="0.17" right="0.17" top="0.6" bottom="0.77" header="0.51181102362204722" footer="0.51181102362204722"/>
  <pageSetup scale="85" orientation="landscape" verticalDpi="0" r:id="rId1"/>
  <headerFooter alignWithMargins="0">
    <oddFooter>&amp;RPage&amp;Pof&amp;N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_AddFin"/>
  <dimension ref="B2:O48"/>
  <sheetViews>
    <sheetView showGridLines="0" zoomScaleNormal="100" workbookViewId="0">
      <selection activeCell="G24" sqref="G24:J24"/>
    </sheetView>
  </sheetViews>
  <sheetFormatPr defaultRowHeight="15" x14ac:dyDescent="0.25"/>
  <cols>
    <col min="1" max="2" width="2.7109375" style="29" customWidth="1"/>
    <col min="3" max="3" width="26.140625" style="29" customWidth="1"/>
    <col min="4" max="4" width="21.42578125" style="29" customWidth="1"/>
    <col min="5" max="5" width="28" style="29" customWidth="1"/>
    <col min="6" max="6" width="21.5703125" style="29" customWidth="1"/>
    <col min="7" max="7" width="11.7109375" style="29" customWidth="1"/>
    <col min="8" max="8" width="19" style="29" customWidth="1"/>
    <col min="9" max="9" width="16.28515625" style="29" customWidth="1"/>
    <col min="10" max="10" width="54.140625" style="29" customWidth="1"/>
    <col min="11" max="11" width="2.7109375" style="29" customWidth="1"/>
    <col min="12" max="12" width="9.140625" style="29"/>
    <col min="13" max="13" width="9.140625" style="29" hidden="1" customWidth="1"/>
    <col min="14" max="16384" width="9.140625" style="29"/>
  </cols>
  <sheetData>
    <row r="2" spans="2:11" x14ac:dyDescent="0.25">
      <c r="J2" s="30"/>
      <c r="K2" s="30"/>
    </row>
    <row r="3" spans="2:11" x14ac:dyDescent="0.25">
      <c r="J3" s="30"/>
      <c r="K3" s="30"/>
    </row>
    <row r="4" spans="2:11" x14ac:dyDescent="0.25">
      <c r="J4" s="30"/>
      <c r="K4" s="30"/>
    </row>
    <row r="5" spans="2:11" x14ac:dyDescent="0.25">
      <c r="J5" s="30"/>
      <c r="K5" s="30"/>
    </row>
    <row r="6" spans="2:11" x14ac:dyDescent="0.25">
      <c r="B6" s="30"/>
      <c r="C6" s="30"/>
      <c r="D6" s="30"/>
      <c r="E6" s="30"/>
      <c r="F6" s="30"/>
      <c r="G6" s="30"/>
      <c r="H6" s="30"/>
      <c r="I6" s="30"/>
      <c r="J6" s="30"/>
      <c r="K6" s="30"/>
    </row>
    <row r="7" spans="2:11" ht="16.5" x14ac:dyDescent="0.3">
      <c r="B7" s="31" t="str">
        <f>"Selected Project:  "&amp;BasicData!$E$12</f>
        <v>Selected Project:  Bosnia Herzegovina: Mainstreaming Karst Peatlands Conservation Concerns into Key Economic Sectors - KARST</v>
      </c>
      <c r="C7" s="30"/>
      <c r="D7" s="30"/>
      <c r="E7" s="30"/>
      <c r="F7" s="30"/>
      <c r="G7" s="30"/>
      <c r="H7" s="30"/>
      <c r="I7" s="30"/>
      <c r="J7" s="30"/>
      <c r="K7" s="30"/>
    </row>
    <row r="8" spans="2:11" hidden="1" x14ac:dyDescent="0.25">
      <c r="B8" s="30"/>
      <c r="C8" s="30"/>
      <c r="D8" s="30"/>
      <c r="E8" s="30"/>
      <c r="F8" s="30"/>
      <c r="G8" s="30"/>
      <c r="H8" s="30"/>
      <c r="I8" s="30"/>
      <c r="J8" s="30"/>
      <c r="K8" s="30"/>
    </row>
    <row r="9" spans="2:11" hidden="1" x14ac:dyDescent="0.25">
      <c r="B9" s="30"/>
      <c r="C9" s="30"/>
      <c r="D9" s="30"/>
      <c r="E9" s="30"/>
      <c r="F9" s="30"/>
      <c r="G9" s="30"/>
      <c r="H9" s="30"/>
      <c r="I9" s="30"/>
      <c r="J9" s="30"/>
      <c r="K9" s="30"/>
    </row>
    <row r="10" spans="2:11" s="32" customFormat="1" ht="20.25" x14ac:dyDescent="0.3">
      <c r="B10" s="287" t="s">
        <v>1438</v>
      </c>
      <c r="C10" s="287"/>
      <c r="D10" s="287"/>
      <c r="E10" s="287"/>
      <c r="F10" s="287"/>
      <c r="G10" s="287"/>
      <c r="H10" s="287"/>
      <c r="I10" s="287"/>
      <c r="J10" s="287"/>
      <c r="K10" s="287"/>
    </row>
    <row r="11" spans="2:11" s="32" customFormat="1" ht="30.75" customHeight="1" x14ac:dyDescent="0.3">
      <c r="B11" s="31"/>
      <c r="C11" s="296" t="s">
        <v>1404</v>
      </c>
      <c r="D11" s="296"/>
      <c r="E11" s="296"/>
      <c r="F11" s="296"/>
      <c r="G11" s="296"/>
      <c r="H11" s="296"/>
      <c r="I11" s="296"/>
      <c r="J11" s="296"/>
      <c r="K11" s="31"/>
    </row>
    <row r="12" spans="2:11" s="32" customFormat="1" ht="16.5" x14ac:dyDescent="0.3">
      <c r="B12" s="31"/>
      <c r="C12" s="31"/>
      <c r="D12" s="31"/>
      <c r="E12" s="31"/>
      <c r="F12" s="31"/>
      <c r="G12" s="31"/>
      <c r="H12" s="31"/>
      <c r="I12" s="31"/>
      <c r="J12" s="31"/>
      <c r="K12" s="31"/>
    </row>
    <row r="13" spans="2:11" s="32" customFormat="1" ht="16.5" x14ac:dyDescent="0.3">
      <c r="B13" s="31"/>
      <c r="C13" s="31"/>
      <c r="D13" s="31"/>
      <c r="E13" s="31"/>
      <c r="F13" s="31"/>
      <c r="G13" s="31"/>
      <c r="H13" s="31"/>
      <c r="I13" s="31"/>
      <c r="J13" s="31"/>
      <c r="K13" s="31"/>
    </row>
    <row r="14" spans="2:11" s="32" customFormat="1" ht="49.5" x14ac:dyDescent="0.3">
      <c r="B14" s="31"/>
      <c r="C14" s="48" t="s">
        <v>1439</v>
      </c>
      <c r="D14" s="48" t="s">
        <v>1440</v>
      </c>
      <c r="E14" s="48" t="s">
        <v>1441</v>
      </c>
      <c r="F14" s="48" t="s">
        <v>1442</v>
      </c>
      <c r="G14" s="48" t="s">
        <v>1443</v>
      </c>
      <c r="H14" s="48" t="s">
        <v>1444</v>
      </c>
      <c r="I14" s="48" t="s">
        <v>1445</v>
      </c>
      <c r="J14" s="48" t="s">
        <v>1446</v>
      </c>
      <c r="K14" s="31"/>
    </row>
    <row r="15" spans="2:11" s="32" customFormat="1" ht="16.5" x14ac:dyDescent="0.3">
      <c r="B15" s="31"/>
      <c r="C15" s="7"/>
      <c r="D15" s="7"/>
      <c r="E15" s="7"/>
      <c r="F15" s="7"/>
      <c r="G15" s="7"/>
      <c r="H15" s="14"/>
      <c r="I15" s="14"/>
      <c r="J15" s="7"/>
      <c r="K15" s="31"/>
    </row>
    <row r="16" spans="2:11" s="32" customFormat="1" ht="16.5" x14ac:dyDescent="0.3">
      <c r="B16" s="31"/>
      <c r="C16" s="7"/>
      <c r="D16" s="7"/>
      <c r="E16" s="7"/>
      <c r="F16" s="7"/>
      <c r="G16" s="7"/>
      <c r="H16" s="14"/>
      <c r="I16" s="14"/>
      <c r="J16" s="7"/>
      <c r="K16" s="31"/>
    </row>
    <row r="17" spans="2:13" s="32" customFormat="1" ht="16.5" x14ac:dyDescent="0.3">
      <c r="B17" s="31"/>
      <c r="C17" s="7"/>
      <c r="D17" s="7"/>
      <c r="E17" s="7"/>
      <c r="F17" s="7"/>
      <c r="G17" s="7"/>
      <c r="H17" s="14"/>
      <c r="I17" s="14"/>
      <c r="J17" s="7"/>
      <c r="K17" s="31"/>
    </row>
    <row r="18" spans="2:13" s="32" customFormat="1" ht="16.5" x14ac:dyDescent="0.3">
      <c r="B18" s="31"/>
      <c r="C18" s="7"/>
      <c r="D18" s="7"/>
      <c r="E18" s="7"/>
      <c r="F18" s="7"/>
      <c r="G18" s="7"/>
      <c r="H18" s="14"/>
      <c r="I18" s="14"/>
      <c r="J18" s="7"/>
      <c r="K18" s="31"/>
    </row>
    <row r="19" spans="2:13" s="32" customFormat="1" ht="16.5" x14ac:dyDescent="0.3">
      <c r="B19" s="31"/>
      <c r="C19" s="31"/>
      <c r="D19" s="31"/>
      <c r="E19" s="31"/>
      <c r="F19" s="31"/>
      <c r="G19" s="31"/>
      <c r="H19" s="31"/>
      <c r="I19" s="31"/>
      <c r="J19" s="31"/>
      <c r="K19" s="31"/>
    </row>
    <row r="20" spans="2:13" s="32" customFormat="1" ht="16.5" x14ac:dyDescent="0.3">
      <c r="B20" s="31"/>
      <c r="C20" s="31"/>
      <c r="D20" s="31"/>
      <c r="E20" s="31"/>
      <c r="F20" s="31"/>
      <c r="G20" s="31"/>
      <c r="H20" s="31"/>
      <c r="I20" s="31"/>
      <c r="J20" s="31"/>
      <c r="K20" s="31"/>
    </row>
    <row r="21" spans="2:13" ht="21" x14ac:dyDescent="0.35">
      <c r="B21" s="310" t="s">
        <v>1540</v>
      </c>
      <c r="C21" s="311"/>
      <c r="D21" s="311"/>
      <c r="E21" s="311"/>
      <c r="F21" s="311"/>
      <c r="G21" s="310"/>
      <c r="H21" s="310"/>
      <c r="I21" s="310"/>
      <c r="J21" s="310"/>
      <c r="K21" s="310"/>
    </row>
    <row r="22" spans="2:13" x14ac:dyDescent="0.25">
      <c r="B22" s="30"/>
      <c r="C22" s="46"/>
      <c r="D22" s="46"/>
      <c r="E22" s="46"/>
      <c r="F22" s="46"/>
      <c r="G22" s="30"/>
      <c r="H22" s="30"/>
      <c r="I22" s="30"/>
      <c r="J22" s="30"/>
      <c r="K22" s="30"/>
    </row>
    <row r="23" spans="2:13" x14ac:dyDescent="0.25">
      <c r="B23" s="30"/>
      <c r="C23" s="46"/>
      <c r="D23" s="46"/>
      <c r="E23" s="130" t="s">
        <v>537</v>
      </c>
      <c r="F23" s="130" t="s">
        <v>881</v>
      </c>
      <c r="G23" s="66" t="s">
        <v>301</v>
      </c>
      <c r="H23" s="30"/>
      <c r="I23" s="30"/>
      <c r="J23" s="30"/>
      <c r="K23" s="30"/>
    </row>
    <row r="24" spans="2:13" ht="69" customHeight="1" x14ac:dyDescent="0.25">
      <c r="B24" s="30"/>
      <c r="C24" s="30"/>
      <c r="D24" s="131" t="s">
        <v>1329</v>
      </c>
      <c r="E24" s="12"/>
      <c r="F24" s="13"/>
      <c r="G24" s="307"/>
      <c r="H24" s="308"/>
      <c r="I24" s="308"/>
      <c r="J24" s="309"/>
      <c r="K24" s="30"/>
      <c r="M24" s="29" t="s">
        <v>527</v>
      </c>
    </row>
    <row r="25" spans="2:13" ht="69" customHeight="1" x14ac:dyDescent="0.25">
      <c r="B25" s="30"/>
      <c r="C25" s="30"/>
      <c r="D25" s="131" t="s">
        <v>539</v>
      </c>
      <c r="E25" s="12"/>
      <c r="F25" s="13"/>
      <c r="G25" s="307"/>
      <c r="H25" s="308"/>
      <c r="I25" s="308"/>
      <c r="J25" s="309"/>
      <c r="K25" s="30"/>
      <c r="M25" s="29" t="s">
        <v>528</v>
      </c>
    </row>
    <row r="26" spans="2:13" ht="69" customHeight="1" x14ac:dyDescent="0.25">
      <c r="B26" s="30"/>
      <c r="C26" s="30"/>
      <c r="D26" s="131" t="s">
        <v>1330</v>
      </c>
      <c r="E26" s="12"/>
      <c r="F26" s="13"/>
      <c r="G26" s="307"/>
      <c r="H26" s="308"/>
      <c r="I26" s="308"/>
      <c r="J26" s="309"/>
      <c r="K26" s="30"/>
      <c r="M26" s="29" t="s">
        <v>529</v>
      </c>
    </row>
    <row r="27" spans="2:13" ht="69" customHeight="1" x14ac:dyDescent="0.25">
      <c r="B27" s="30"/>
      <c r="C27" s="30"/>
      <c r="D27" s="131" t="s">
        <v>1331</v>
      </c>
      <c r="E27" s="12"/>
      <c r="F27" s="13"/>
      <c r="G27" s="307"/>
      <c r="H27" s="308"/>
      <c r="I27" s="308"/>
      <c r="J27" s="309"/>
      <c r="K27" s="30"/>
      <c r="M27" s="29" t="s">
        <v>1499</v>
      </c>
    </row>
    <row r="28" spans="2:13" ht="69" customHeight="1" x14ac:dyDescent="0.25">
      <c r="B28" s="30"/>
      <c r="C28" s="30"/>
      <c r="D28" s="131" t="s">
        <v>1332</v>
      </c>
      <c r="E28" s="12"/>
      <c r="F28" s="13"/>
      <c r="G28" s="307"/>
      <c r="H28" s="308"/>
      <c r="I28" s="308"/>
      <c r="J28" s="309"/>
      <c r="K28" s="30"/>
      <c r="M28" s="29" t="s">
        <v>1500</v>
      </c>
    </row>
    <row r="29" spans="2:13" x14ac:dyDescent="0.25">
      <c r="B29" s="30"/>
      <c r="C29" s="30"/>
      <c r="D29" s="30"/>
      <c r="E29" s="30"/>
      <c r="F29" s="30"/>
      <c r="G29" s="30"/>
      <c r="H29" s="30"/>
      <c r="I29" s="30"/>
      <c r="J29" s="30"/>
      <c r="K29" s="30"/>
      <c r="M29" s="29" t="s">
        <v>1501</v>
      </c>
    </row>
    <row r="30" spans="2:13" x14ac:dyDescent="0.25">
      <c r="B30" s="30"/>
      <c r="C30" s="30"/>
      <c r="D30" s="30"/>
      <c r="E30" s="30"/>
      <c r="F30" s="30"/>
      <c r="G30" s="30"/>
      <c r="H30" s="30"/>
      <c r="I30" s="30"/>
      <c r="J30" s="30"/>
      <c r="K30" s="30"/>
    </row>
    <row r="31" spans="2:13" ht="21" x14ac:dyDescent="0.35">
      <c r="B31" s="310" t="s">
        <v>538</v>
      </c>
      <c r="C31" s="310"/>
      <c r="D31" s="310"/>
      <c r="E31" s="310"/>
      <c r="F31" s="310"/>
      <c r="G31" s="310"/>
      <c r="H31" s="310"/>
      <c r="I31" s="310"/>
      <c r="J31" s="310"/>
      <c r="K31" s="310"/>
    </row>
    <row r="32" spans="2:13" x14ac:dyDescent="0.25">
      <c r="B32" s="30"/>
      <c r="C32" s="30"/>
      <c r="D32" s="30"/>
      <c r="E32" s="30"/>
      <c r="F32" s="30"/>
      <c r="G32" s="30"/>
      <c r="H32" s="30"/>
      <c r="I32" s="30"/>
      <c r="J32" s="30"/>
      <c r="K32" s="30"/>
    </row>
    <row r="33" spans="2:15" x14ac:dyDescent="0.25">
      <c r="B33" s="30"/>
      <c r="C33" s="66" t="s">
        <v>1333</v>
      </c>
      <c r="D33" s="66"/>
      <c r="E33" s="66" t="s">
        <v>1334</v>
      </c>
      <c r="F33" s="66" t="s">
        <v>1335</v>
      </c>
      <c r="G33" s="30"/>
      <c r="H33" s="30"/>
      <c r="I33" s="30"/>
      <c r="J33" s="30"/>
      <c r="K33" s="30"/>
    </row>
    <row r="34" spans="2:15" ht="36" customHeight="1" x14ac:dyDescent="0.25">
      <c r="B34" s="30"/>
      <c r="C34" s="307"/>
      <c r="D34" s="309"/>
      <c r="E34" s="12"/>
      <c r="F34" s="49"/>
      <c r="G34" s="30"/>
      <c r="H34" s="30"/>
      <c r="I34" s="30"/>
      <c r="J34" s="30"/>
      <c r="K34" s="30"/>
    </row>
    <row r="35" spans="2:15" ht="36" customHeight="1" x14ac:dyDescent="0.25">
      <c r="B35" s="30"/>
      <c r="C35" s="307"/>
      <c r="D35" s="309"/>
      <c r="E35" s="12"/>
      <c r="F35" s="49"/>
      <c r="G35" s="30"/>
      <c r="H35" s="30"/>
      <c r="I35" s="30"/>
      <c r="J35" s="30"/>
      <c r="K35" s="30"/>
    </row>
    <row r="36" spans="2:15" ht="36" customHeight="1" x14ac:dyDescent="0.25">
      <c r="B36" s="30"/>
      <c r="C36" s="307"/>
      <c r="D36" s="309"/>
      <c r="E36" s="12"/>
      <c r="F36" s="49"/>
      <c r="G36" s="30"/>
      <c r="H36" s="30"/>
      <c r="I36" s="30"/>
      <c r="J36" s="30"/>
      <c r="K36" s="30"/>
    </row>
    <row r="37" spans="2:15" ht="36" customHeight="1" x14ac:dyDescent="0.25">
      <c r="B37" s="30"/>
      <c r="C37" s="307"/>
      <c r="D37" s="309"/>
      <c r="E37" s="12"/>
      <c r="F37" s="49"/>
      <c r="G37" s="30"/>
      <c r="H37" s="30"/>
      <c r="I37" s="30"/>
      <c r="J37" s="30"/>
      <c r="K37" s="30"/>
    </row>
    <row r="38" spans="2:15" ht="36" customHeight="1" x14ac:dyDescent="0.25">
      <c r="B38" s="30"/>
      <c r="C38" s="307"/>
      <c r="D38" s="309"/>
      <c r="E38" s="12"/>
      <c r="F38" s="49"/>
      <c r="G38" s="30"/>
      <c r="H38" s="30"/>
      <c r="I38" s="30"/>
      <c r="J38" s="30"/>
      <c r="K38" s="30"/>
    </row>
    <row r="39" spans="2:15" ht="36" customHeight="1" x14ac:dyDescent="0.25">
      <c r="B39" s="30"/>
      <c r="C39" s="307"/>
      <c r="D39" s="309"/>
      <c r="E39" s="12"/>
      <c r="F39" s="49"/>
      <c r="G39" s="30"/>
      <c r="H39" s="30"/>
      <c r="I39" s="30"/>
      <c r="J39" s="30"/>
      <c r="K39" s="30"/>
    </row>
    <row r="40" spans="2:15" x14ac:dyDescent="0.25">
      <c r="B40" s="30"/>
      <c r="C40" s="30"/>
      <c r="D40" s="30"/>
      <c r="E40" s="30"/>
      <c r="F40" s="30"/>
      <c r="G40" s="30"/>
      <c r="H40" s="30"/>
      <c r="I40" s="30"/>
      <c r="J40" s="30"/>
      <c r="K40" s="30"/>
    </row>
    <row r="41" spans="2:15" x14ac:dyDescent="0.25">
      <c r="B41" s="30"/>
      <c r="C41" s="30"/>
      <c r="D41" s="30"/>
      <c r="E41" s="30"/>
      <c r="F41" s="30"/>
      <c r="G41" s="30"/>
      <c r="H41" s="30"/>
      <c r="I41" s="30"/>
      <c r="J41" s="30"/>
      <c r="K41" s="30"/>
    </row>
    <row r="42" spans="2:15" x14ac:dyDescent="0.25">
      <c r="B42" s="30"/>
      <c r="C42" s="30"/>
      <c r="D42" s="30"/>
      <c r="E42" s="30"/>
      <c r="F42" s="30"/>
      <c r="G42" s="30"/>
      <c r="H42" s="30"/>
      <c r="I42" s="30"/>
      <c r="J42" s="30"/>
      <c r="K42" s="30"/>
    </row>
    <row r="43" spans="2:15" s="32" customFormat="1" ht="20.25" customHeight="1" x14ac:dyDescent="0.3">
      <c r="B43" s="287" t="s">
        <v>1447</v>
      </c>
      <c r="C43" s="287"/>
      <c r="D43" s="287"/>
      <c r="E43" s="287"/>
      <c r="F43" s="287"/>
      <c r="G43" s="287"/>
      <c r="H43" s="287"/>
      <c r="I43" s="287"/>
      <c r="J43" s="287"/>
      <c r="K43" s="287"/>
      <c r="M43" s="29"/>
      <c r="N43" s="29"/>
      <c r="O43" s="29"/>
    </row>
    <row r="44" spans="2:15" s="32" customFormat="1" ht="16.5" x14ac:dyDescent="0.3">
      <c r="B44" s="288" t="s">
        <v>1448</v>
      </c>
      <c r="C44" s="288"/>
      <c r="D44" s="288"/>
      <c r="E44" s="288"/>
      <c r="F44" s="288"/>
      <c r="G44" s="288"/>
      <c r="H44" s="288"/>
      <c r="I44" s="288"/>
      <c r="J44" s="288"/>
      <c r="K44" s="288"/>
      <c r="M44" s="29"/>
      <c r="N44" s="29"/>
      <c r="O44" s="29"/>
    </row>
    <row r="45" spans="2:15" s="32" customFormat="1" ht="16.5" x14ac:dyDescent="0.3">
      <c r="B45" s="33"/>
      <c r="C45" s="33"/>
      <c r="D45" s="33"/>
      <c r="E45" s="33"/>
      <c r="F45" s="33"/>
      <c r="G45" s="33"/>
      <c r="H45" s="33"/>
      <c r="I45" s="33"/>
      <c r="J45" s="33"/>
      <c r="K45" s="33"/>
      <c r="M45" s="29"/>
      <c r="N45" s="29"/>
      <c r="O45" s="29"/>
    </row>
    <row r="46" spans="2:15" s="32" customFormat="1" ht="90" customHeight="1" x14ac:dyDescent="0.3">
      <c r="B46" s="31"/>
      <c r="C46" s="31"/>
      <c r="D46" s="304"/>
      <c r="E46" s="305"/>
      <c r="F46" s="305"/>
      <c r="G46" s="305"/>
      <c r="H46" s="305"/>
      <c r="I46" s="306"/>
      <c r="J46" s="31"/>
      <c r="K46" s="31"/>
      <c r="M46" s="29"/>
      <c r="N46" s="29"/>
      <c r="O46" s="29"/>
    </row>
    <row r="47" spans="2:15" x14ac:dyDescent="0.25">
      <c r="B47" s="30"/>
      <c r="C47" s="30"/>
      <c r="D47" s="30"/>
      <c r="E47" s="30"/>
      <c r="F47" s="30"/>
      <c r="G47" s="30"/>
      <c r="H47" s="30"/>
      <c r="I47" s="30"/>
      <c r="J47" s="30"/>
      <c r="K47" s="30"/>
    </row>
    <row r="48" spans="2:15" x14ac:dyDescent="0.25">
      <c r="B48" s="30"/>
      <c r="C48" s="30"/>
      <c r="D48" s="30"/>
      <c r="E48" s="30"/>
      <c r="F48" s="30"/>
      <c r="G48" s="30"/>
      <c r="H48" s="30"/>
      <c r="I48" s="30"/>
      <c r="J48" s="30"/>
      <c r="K48" s="30"/>
    </row>
  </sheetData>
  <sheetProtection password="CA59" sheet="1" objects="1" scenarios="1"/>
  <mergeCells count="18">
    <mergeCell ref="D46:I46"/>
    <mergeCell ref="B21:K21"/>
    <mergeCell ref="G24:J24"/>
    <mergeCell ref="G25:J25"/>
    <mergeCell ref="G26:J26"/>
    <mergeCell ref="B31:K31"/>
    <mergeCell ref="C34:D34"/>
    <mergeCell ref="C35:D35"/>
    <mergeCell ref="C36:D36"/>
    <mergeCell ref="B10:K10"/>
    <mergeCell ref="C11:J11"/>
    <mergeCell ref="B43:K43"/>
    <mergeCell ref="B44:K44"/>
    <mergeCell ref="G27:J27"/>
    <mergeCell ref="G28:J28"/>
    <mergeCell ref="C37:D37"/>
    <mergeCell ref="C38:D38"/>
    <mergeCell ref="C39:D39"/>
  </mergeCells>
  <phoneticPr fontId="3" type="noConversion"/>
  <dataValidations count="3">
    <dataValidation type="list" allowBlank="1" showInputMessage="1" showErrorMessage="1" sqref="F24:F28">
      <formula1>$M$24:$M$29</formula1>
    </dataValidation>
    <dataValidation type="whole" allowBlank="1" showInputMessage="1" showErrorMessage="1" sqref="F34:F39">
      <formula1>0</formula1>
      <formula2>1000000</formula2>
    </dataValidation>
    <dataValidation type="whole" allowBlank="1" showInputMessage="1" showErrorMessage="1" sqref="H15:I18">
      <formula1>-999999999999</formula1>
      <formula2>999999999999</formula2>
    </dataValidation>
  </dataValidations>
  <printOptions horizontalCentered="1"/>
  <pageMargins left="0.17" right="0.17" top="0.61" bottom="0.77" header="0.51181102362204722" footer="0.51181102362204722"/>
  <pageSetup scale="65" orientation="landscape" verticalDpi="0" r:id="rId1"/>
  <headerFooter alignWithMargins="0">
    <oddFooter>&amp;RPageof&amp;N</oddFooter>
  </headerFooter>
  <rowBreaks count="2" manualBreakCount="2">
    <brk id="20" min="1" max="10" man="1"/>
    <brk id="30" min="1" max="1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_End1"/>
  <dimension ref="B2:F33"/>
  <sheetViews>
    <sheetView showGridLines="0" zoomScaleNormal="100" workbookViewId="0">
      <selection activeCell="D30" sqref="D30:E30"/>
    </sheetView>
  </sheetViews>
  <sheetFormatPr defaultRowHeight="15" x14ac:dyDescent="0.25"/>
  <cols>
    <col min="1" max="1" width="2.7109375" style="29" customWidth="1"/>
    <col min="2" max="2" width="4.7109375" style="29" customWidth="1"/>
    <col min="3" max="3" width="9.140625" style="29"/>
    <col min="4" max="5" width="66.5703125" style="29" customWidth="1"/>
    <col min="6" max="16384" width="9.140625" style="29"/>
  </cols>
  <sheetData>
    <row r="2" spans="2:6" x14ac:dyDescent="0.25">
      <c r="F2" s="30"/>
    </row>
    <row r="3" spans="2:6" x14ac:dyDescent="0.25">
      <c r="F3" s="30"/>
    </row>
    <row r="4" spans="2:6" x14ac:dyDescent="0.25">
      <c r="F4" s="30"/>
    </row>
    <row r="5" spans="2:6" x14ac:dyDescent="0.25">
      <c r="F5" s="30"/>
    </row>
    <row r="6" spans="2:6" x14ac:dyDescent="0.25">
      <c r="B6" s="30"/>
      <c r="C6" s="30"/>
      <c r="D6" s="30"/>
      <c r="E6" s="30"/>
      <c r="F6" s="30"/>
    </row>
    <row r="7" spans="2:6" ht="16.5" x14ac:dyDescent="0.3">
      <c r="B7" s="31" t="str">
        <f>"Selected Project:  "&amp;BasicData!$E$12</f>
        <v>Selected Project:  Bosnia Herzegovina: Mainstreaming Karst Peatlands Conservation Concerns into Key Economic Sectors - KARST</v>
      </c>
      <c r="C7" s="30"/>
      <c r="D7" s="30"/>
      <c r="E7" s="30"/>
      <c r="F7" s="30"/>
    </row>
    <row r="8" spans="2:6" hidden="1" x14ac:dyDescent="0.25">
      <c r="B8" s="30"/>
      <c r="C8" s="30"/>
      <c r="D8" s="30"/>
      <c r="E8" s="30"/>
      <c r="F8" s="30"/>
    </row>
    <row r="9" spans="2:6" hidden="1" x14ac:dyDescent="0.25">
      <c r="B9" s="30"/>
      <c r="C9" s="30"/>
      <c r="D9" s="30"/>
      <c r="E9" s="30"/>
      <c r="F9" s="30"/>
    </row>
    <row r="10" spans="2:6" s="32" customFormat="1" ht="20.25" x14ac:dyDescent="0.3">
      <c r="B10" s="287" t="s">
        <v>540</v>
      </c>
      <c r="C10" s="287"/>
      <c r="D10" s="287"/>
      <c r="E10" s="287"/>
      <c r="F10" s="287"/>
    </row>
    <row r="11" spans="2:6" s="32" customFormat="1" ht="16.5" x14ac:dyDescent="0.3">
      <c r="B11" s="288" t="s">
        <v>885</v>
      </c>
      <c r="C11" s="288"/>
      <c r="D11" s="288"/>
      <c r="E11" s="288"/>
      <c r="F11" s="288"/>
    </row>
    <row r="12" spans="2:6" s="32" customFormat="1" ht="200.1" customHeight="1" x14ac:dyDescent="0.3">
      <c r="B12" s="31"/>
      <c r="C12" s="31"/>
      <c r="D12" s="312" t="s">
        <v>8</v>
      </c>
      <c r="E12" s="313"/>
      <c r="F12" s="31"/>
    </row>
    <row r="13" spans="2:6" s="32" customFormat="1" ht="16.5" x14ac:dyDescent="0.3">
      <c r="B13" s="31"/>
      <c r="C13" s="31"/>
      <c r="D13" s="31"/>
      <c r="E13" s="31"/>
      <c r="F13" s="31"/>
    </row>
    <row r="14" spans="2:6" s="32" customFormat="1" ht="20.25" x14ac:dyDescent="0.3">
      <c r="B14" s="287" t="s">
        <v>1449</v>
      </c>
      <c r="C14" s="287"/>
      <c r="D14" s="287"/>
      <c r="E14" s="287"/>
      <c r="F14" s="287"/>
    </row>
    <row r="15" spans="2:6" s="32" customFormat="1" ht="16.5" x14ac:dyDescent="0.3">
      <c r="B15" s="288" t="s">
        <v>1450</v>
      </c>
      <c r="C15" s="288"/>
      <c r="D15" s="288"/>
      <c r="E15" s="288"/>
      <c r="F15" s="288"/>
    </row>
    <row r="16" spans="2:6" ht="16.5" x14ac:dyDescent="0.3">
      <c r="B16" s="31"/>
      <c r="C16" s="31"/>
      <c r="D16" s="40" t="s">
        <v>1197</v>
      </c>
      <c r="E16" s="40" t="s">
        <v>1198</v>
      </c>
      <c r="F16" s="31"/>
    </row>
    <row r="17" spans="2:6" ht="99.95" customHeight="1" x14ac:dyDescent="0.3">
      <c r="B17" s="31"/>
      <c r="C17" s="31"/>
      <c r="D17" s="17" t="s">
        <v>1586</v>
      </c>
      <c r="E17" s="17" t="s">
        <v>1559</v>
      </c>
      <c r="F17" s="31"/>
    </row>
    <row r="18" spans="2:6" ht="99.95" customHeight="1" x14ac:dyDescent="0.3">
      <c r="B18" s="31"/>
      <c r="C18" s="31"/>
      <c r="D18" s="17" t="s">
        <v>9</v>
      </c>
      <c r="E18" s="17" t="s">
        <v>963</v>
      </c>
      <c r="F18" s="31"/>
    </row>
    <row r="19" spans="2:6" ht="99.95" customHeight="1" x14ac:dyDescent="0.3">
      <c r="B19" s="31"/>
      <c r="C19" s="31"/>
      <c r="D19" s="17"/>
      <c r="E19" s="17"/>
      <c r="F19" s="31"/>
    </row>
    <row r="20" spans="2:6" ht="99.95" customHeight="1" x14ac:dyDescent="0.3">
      <c r="B20" s="31"/>
      <c r="C20" s="31"/>
      <c r="D20" s="17"/>
      <c r="E20" s="17"/>
      <c r="F20" s="31"/>
    </row>
    <row r="21" spans="2:6" ht="99.95" customHeight="1" x14ac:dyDescent="0.3">
      <c r="B21" s="31"/>
      <c r="C21" s="31"/>
      <c r="D21" s="17"/>
      <c r="E21" s="17"/>
      <c r="F21" s="31"/>
    </row>
    <row r="22" spans="2:6" ht="99.95" customHeight="1" x14ac:dyDescent="0.3">
      <c r="B22" s="31"/>
      <c r="C22" s="31"/>
      <c r="D22" s="17"/>
      <c r="E22" s="17"/>
      <c r="F22" s="31"/>
    </row>
    <row r="23" spans="2:6" ht="99.95" customHeight="1" x14ac:dyDescent="0.3">
      <c r="B23" s="31"/>
      <c r="C23" s="31"/>
      <c r="D23" s="17"/>
      <c r="E23" s="17"/>
      <c r="F23" s="31"/>
    </row>
    <row r="24" spans="2:6" ht="99.95" customHeight="1" x14ac:dyDescent="0.3">
      <c r="B24" s="31"/>
      <c r="C24" s="31"/>
      <c r="D24" s="17"/>
      <c r="E24" s="17"/>
      <c r="F24" s="31"/>
    </row>
    <row r="25" spans="2:6" ht="99.95" customHeight="1" x14ac:dyDescent="0.3">
      <c r="B25" s="31"/>
      <c r="C25" s="31"/>
      <c r="D25" s="17"/>
      <c r="E25" s="17"/>
      <c r="F25" s="31"/>
    </row>
    <row r="26" spans="2:6" ht="99.95" customHeight="1" x14ac:dyDescent="0.3">
      <c r="B26" s="31"/>
      <c r="C26" s="47"/>
      <c r="D26" s="17"/>
      <c r="E26" s="17"/>
      <c r="F26" s="47"/>
    </row>
    <row r="27" spans="2:6" ht="16.5" x14ac:dyDescent="0.3">
      <c r="B27" s="31"/>
      <c r="C27" s="47"/>
      <c r="D27" s="47"/>
      <c r="E27" s="47"/>
      <c r="F27" s="47"/>
    </row>
    <row r="28" spans="2:6" ht="20.25" x14ac:dyDescent="0.3">
      <c r="B28" s="287" t="s">
        <v>1199</v>
      </c>
      <c r="C28" s="287"/>
      <c r="D28" s="287"/>
      <c r="E28" s="287"/>
      <c r="F28" s="287"/>
    </row>
    <row r="29" spans="2:6" ht="16.5" x14ac:dyDescent="0.3">
      <c r="B29" s="288" t="s">
        <v>1200</v>
      </c>
      <c r="C29" s="288"/>
      <c r="D29" s="288"/>
      <c r="E29" s="288"/>
      <c r="F29" s="288"/>
    </row>
    <row r="30" spans="2:6" ht="200.1" customHeight="1" x14ac:dyDescent="0.3">
      <c r="B30" s="31"/>
      <c r="C30" s="47"/>
      <c r="D30" s="312" t="s">
        <v>25</v>
      </c>
      <c r="E30" s="313"/>
      <c r="F30" s="47"/>
    </row>
    <row r="31" spans="2:6" ht="16.5" x14ac:dyDescent="0.3">
      <c r="B31" s="31"/>
      <c r="C31" s="47"/>
      <c r="D31" s="47"/>
      <c r="E31" s="47"/>
      <c r="F31" s="47"/>
    </row>
    <row r="32" spans="2:6" ht="16.5" x14ac:dyDescent="0.3">
      <c r="B32" s="31"/>
      <c r="C32" s="47"/>
      <c r="D32" s="47"/>
      <c r="E32" s="47"/>
      <c r="F32" s="47"/>
    </row>
    <row r="33" spans="2:6" ht="16.5" x14ac:dyDescent="0.3">
      <c r="B33" s="31"/>
      <c r="C33" s="47"/>
      <c r="D33" s="47"/>
      <c r="E33" s="47"/>
      <c r="F33" s="47"/>
    </row>
  </sheetData>
  <sheetProtection password="CA59" sheet="1" objects="1" scenarios="1"/>
  <mergeCells count="8">
    <mergeCell ref="B10:F10"/>
    <mergeCell ref="B11:F11"/>
    <mergeCell ref="B29:F29"/>
    <mergeCell ref="D30:E30"/>
    <mergeCell ref="B14:F14"/>
    <mergeCell ref="B15:F15"/>
    <mergeCell ref="D12:E12"/>
    <mergeCell ref="B28:F28"/>
  </mergeCells>
  <phoneticPr fontId="3" type="noConversion"/>
  <printOptions horizontalCentered="1"/>
  <pageMargins left="0.24" right="0.17" top="0.61" bottom="0.76" header="0.51181102362204722" footer="0.51181102362204722"/>
  <pageSetup scale="85" orientation="landscape" verticalDpi="0" r:id="rId1"/>
  <headerFooter alignWithMargins="0">
    <oddFooter>&amp;RPage&amp;Pof&amp;N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_End2"/>
  <dimension ref="B2:K47"/>
  <sheetViews>
    <sheetView showGridLines="0" topLeftCell="B1" zoomScaleNormal="100" workbookViewId="0">
      <selection activeCell="H46" sqref="H46"/>
    </sheetView>
  </sheetViews>
  <sheetFormatPr defaultRowHeight="15" x14ac:dyDescent="0.25"/>
  <cols>
    <col min="1" max="1" width="2.7109375" style="29" customWidth="1"/>
    <col min="2" max="2" width="4.7109375" style="29" customWidth="1"/>
    <col min="3" max="5" width="9.140625" style="29"/>
    <col min="6" max="6" width="37" style="29" customWidth="1"/>
    <col min="7" max="7" width="6" style="29" customWidth="1"/>
    <col min="8" max="8" width="88.140625" style="29" customWidth="1"/>
    <col min="9" max="9" width="3.7109375" style="29" customWidth="1"/>
    <col min="10" max="10" width="9.140625" style="29"/>
    <col min="11" max="11" width="9.140625" style="29" hidden="1" customWidth="1"/>
    <col min="12" max="16384" width="9.140625" style="29"/>
  </cols>
  <sheetData>
    <row r="2" spans="2:11" x14ac:dyDescent="0.25">
      <c r="H2" s="30"/>
      <c r="I2" s="30"/>
    </row>
    <row r="3" spans="2:11" x14ac:dyDescent="0.25">
      <c r="H3" s="30"/>
      <c r="I3" s="30"/>
    </row>
    <row r="4" spans="2:11" x14ac:dyDescent="0.25">
      <c r="H4" s="30"/>
      <c r="I4" s="30"/>
    </row>
    <row r="5" spans="2:11" x14ac:dyDescent="0.25">
      <c r="H5" s="30"/>
      <c r="I5" s="30"/>
    </row>
    <row r="6" spans="2:11" x14ac:dyDescent="0.25">
      <c r="B6" s="30"/>
      <c r="C6" s="30"/>
      <c r="D6" s="30"/>
      <c r="E6" s="30"/>
      <c r="F6" s="30"/>
      <c r="G6" s="30"/>
      <c r="H6" s="30"/>
      <c r="I6" s="30"/>
    </row>
    <row r="7" spans="2:11" ht="16.5" x14ac:dyDescent="0.3">
      <c r="B7" s="31" t="str">
        <f>"Selected Project:  "&amp;BasicData!$E$12</f>
        <v>Selected Project:  Bosnia Herzegovina: Mainstreaming Karst Peatlands Conservation Concerns into Key Economic Sectors - KARST</v>
      </c>
      <c r="C7" s="30"/>
      <c r="D7" s="30"/>
      <c r="E7" s="30"/>
      <c r="F7" s="30"/>
      <c r="G7" s="30"/>
      <c r="H7" s="30"/>
      <c r="I7" s="30"/>
    </row>
    <row r="8" spans="2:11" x14ac:dyDescent="0.25">
      <c r="B8" s="30"/>
      <c r="C8" s="30"/>
      <c r="D8" s="30"/>
      <c r="E8" s="30"/>
      <c r="F8" s="30"/>
      <c r="G8" s="30"/>
      <c r="H8" s="30"/>
      <c r="I8" s="30"/>
    </row>
    <row r="9" spans="2:11" x14ac:dyDescent="0.25">
      <c r="B9" s="30"/>
      <c r="C9" s="30"/>
      <c r="D9" s="30"/>
      <c r="E9" s="30"/>
      <c r="F9" s="30"/>
      <c r="G9" s="30"/>
      <c r="H9" s="30"/>
      <c r="I9" s="30"/>
    </row>
    <row r="10" spans="2:11" s="32" customFormat="1" ht="20.25" x14ac:dyDescent="0.3">
      <c r="B10" s="287" t="s">
        <v>886</v>
      </c>
      <c r="C10" s="287"/>
      <c r="D10" s="287"/>
      <c r="E10" s="287"/>
      <c r="F10" s="287"/>
      <c r="G10" s="287"/>
      <c r="H10" s="287"/>
      <c r="I10" s="287"/>
    </row>
    <row r="11" spans="2:11" s="32" customFormat="1" ht="16.5" x14ac:dyDescent="0.3">
      <c r="B11" s="288" t="s">
        <v>541</v>
      </c>
      <c r="C11" s="288"/>
      <c r="D11" s="288"/>
      <c r="E11" s="288"/>
      <c r="F11" s="288"/>
      <c r="G11" s="288"/>
      <c r="H11" s="288"/>
      <c r="I11" s="288"/>
    </row>
    <row r="12" spans="2:11" s="32" customFormat="1" ht="16.5" x14ac:dyDescent="0.3">
      <c r="B12" s="288"/>
      <c r="C12" s="288"/>
      <c r="D12" s="288"/>
      <c r="E12" s="288"/>
      <c r="F12" s="288"/>
      <c r="G12" s="288"/>
      <c r="H12" s="288"/>
      <c r="I12" s="288"/>
    </row>
    <row r="13" spans="2:11" s="32" customFormat="1" ht="20.25" x14ac:dyDescent="0.3">
      <c r="B13" s="314" t="s">
        <v>887</v>
      </c>
      <c r="C13" s="314"/>
      <c r="D13" s="314"/>
      <c r="E13" s="314"/>
      <c r="F13" s="314"/>
      <c r="G13" s="314"/>
      <c r="H13" s="314"/>
      <c r="I13" s="314"/>
      <c r="K13" s="32" t="s">
        <v>1512</v>
      </c>
    </row>
    <row r="14" spans="2:11" s="32" customFormat="1" ht="16.5" x14ac:dyDescent="0.3">
      <c r="B14" s="33"/>
      <c r="C14" s="33"/>
      <c r="D14" s="33"/>
      <c r="E14" s="33"/>
      <c r="F14" s="33"/>
      <c r="G14" s="33"/>
      <c r="H14" s="33"/>
      <c r="I14" s="33"/>
      <c r="K14" s="32" t="s">
        <v>1513</v>
      </c>
    </row>
    <row r="15" spans="2:11" ht="16.5" x14ac:dyDescent="0.3">
      <c r="B15" s="31"/>
      <c r="C15" s="31"/>
      <c r="D15" s="31"/>
      <c r="E15" s="31"/>
      <c r="F15" s="134" t="s">
        <v>889</v>
      </c>
      <c r="G15" s="4" t="s">
        <v>1513</v>
      </c>
      <c r="H15" s="31"/>
      <c r="I15" s="31"/>
    </row>
    <row r="16" spans="2:11" ht="206.1" customHeight="1" x14ac:dyDescent="0.25">
      <c r="B16" s="30"/>
      <c r="C16" s="30"/>
      <c r="D16" s="30"/>
      <c r="E16" s="30"/>
      <c r="F16" s="135" t="s">
        <v>890</v>
      </c>
      <c r="G16" s="30"/>
      <c r="H16" s="22" t="s">
        <v>107</v>
      </c>
      <c r="I16" s="30"/>
    </row>
    <row r="17" spans="2:9" ht="16.5" x14ac:dyDescent="0.3">
      <c r="B17" s="30"/>
      <c r="C17" s="30"/>
      <c r="D17" s="30"/>
      <c r="E17" s="30"/>
      <c r="F17" s="134" t="s">
        <v>1416</v>
      </c>
      <c r="G17" s="4"/>
      <c r="H17" s="45"/>
      <c r="I17" s="30"/>
    </row>
    <row r="18" spans="2:9" ht="206.1" customHeight="1" x14ac:dyDescent="0.3">
      <c r="B18" s="30"/>
      <c r="C18" s="30"/>
      <c r="D18" s="30"/>
      <c r="E18" s="30"/>
      <c r="F18" s="135" t="s">
        <v>891</v>
      </c>
      <c r="G18" s="31"/>
      <c r="H18" s="22" t="s">
        <v>107</v>
      </c>
      <c r="I18" s="30"/>
    </row>
    <row r="19" spans="2:9" ht="16.5" x14ac:dyDescent="0.3">
      <c r="B19" s="30"/>
      <c r="C19" s="30"/>
      <c r="D19" s="30"/>
      <c r="E19" s="30"/>
      <c r="F19" s="134"/>
      <c r="G19" s="43"/>
      <c r="H19" s="30"/>
      <c r="I19" s="30"/>
    </row>
    <row r="20" spans="2:9" ht="206.1" customHeight="1" x14ac:dyDescent="0.25">
      <c r="B20" s="30"/>
      <c r="C20" s="46"/>
      <c r="D20" s="46"/>
      <c r="E20" s="46"/>
      <c r="F20" s="136" t="s">
        <v>1824</v>
      </c>
      <c r="G20" s="30"/>
      <c r="H20" s="17" t="s">
        <v>14</v>
      </c>
      <c r="I20" s="30"/>
    </row>
    <row r="21" spans="2:9" ht="16.5" x14ac:dyDescent="0.25">
      <c r="B21" s="30"/>
      <c r="C21" s="46"/>
      <c r="D21" s="46"/>
      <c r="E21" s="46"/>
      <c r="F21" s="136" t="s">
        <v>1417</v>
      </c>
      <c r="G21" s="30"/>
      <c r="H21" s="45"/>
      <c r="I21" s="30"/>
    </row>
    <row r="22" spans="2:9" ht="206.1" customHeight="1" x14ac:dyDescent="0.25">
      <c r="B22" s="30"/>
      <c r="C22" s="46"/>
      <c r="D22" s="46"/>
      <c r="E22" s="46"/>
      <c r="F22" s="136" t="s">
        <v>1201</v>
      </c>
      <c r="G22" s="30"/>
      <c r="H22" s="17" t="s">
        <v>107</v>
      </c>
      <c r="I22" s="30"/>
    </row>
    <row r="23" spans="2:9" ht="16.5" x14ac:dyDescent="0.25">
      <c r="B23" s="30"/>
      <c r="C23" s="46"/>
      <c r="D23" s="46"/>
      <c r="E23" s="46"/>
      <c r="F23" s="34" t="s">
        <v>1417</v>
      </c>
      <c r="G23" s="30"/>
      <c r="H23" s="45"/>
      <c r="I23" s="30"/>
    </row>
    <row r="24" spans="2:9" x14ac:dyDescent="0.25">
      <c r="B24" s="30"/>
      <c r="C24" s="46"/>
      <c r="D24" s="46"/>
      <c r="E24" s="46"/>
      <c r="F24" s="46"/>
      <c r="G24" s="30"/>
      <c r="H24" s="45"/>
      <c r="I24" s="30"/>
    </row>
    <row r="25" spans="2:9" x14ac:dyDescent="0.25">
      <c r="B25" s="30"/>
      <c r="C25" s="46"/>
      <c r="D25" s="46"/>
      <c r="E25" s="46"/>
      <c r="F25" s="46"/>
      <c r="G25" s="30"/>
      <c r="H25" s="30"/>
      <c r="I25" s="30"/>
    </row>
    <row r="26" spans="2:9" ht="20.25" x14ac:dyDescent="0.3">
      <c r="B26" s="314" t="s">
        <v>1418</v>
      </c>
      <c r="C26" s="314"/>
      <c r="D26" s="314"/>
      <c r="E26" s="314"/>
      <c r="F26" s="314"/>
      <c r="G26" s="314"/>
      <c r="H26" s="314"/>
      <c r="I26" s="314"/>
    </row>
    <row r="27" spans="2:9" ht="16.5" x14ac:dyDescent="0.3">
      <c r="B27" s="30"/>
      <c r="C27" s="30"/>
      <c r="D27" s="30"/>
      <c r="E27" s="30"/>
      <c r="F27" s="33"/>
      <c r="G27" s="33"/>
      <c r="H27" s="33"/>
      <c r="I27" s="30"/>
    </row>
    <row r="28" spans="2:9" ht="50.25" customHeight="1" x14ac:dyDescent="0.3">
      <c r="B28" s="30"/>
      <c r="C28" s="315" t="s">
        <v>212</v>
      </c>
      <c r="D28" s="316"/>
      <c r="E28" s="316"/>
      <c r="F28" s="317"/>
      <c r="G28" s="4" t="s">
        <v>1512</v>
      </c>
      <c r="H28" s="45"/>
      <c r="I28" s="30"/>
    </row>
    <row r="29" spans="2:9" ht="205.5" customHeight="1" x14ac:dyDescent="0.3">
      <c r="B29" s="30"/>
      <c r="C29" s="137"/>
      <c r="D29" s="137"/>
      <c r="E29" s="137"/>
      <c r="F29" s="136" t="s">
        <v>542</v>
      </c>
      <c r="G29" s="31"/>
      <c r="H29" s="17" t="s">
        <v>10</v>
      </c>
      <c r="I29" s="30"/>
    </row>
    <row r="30" spans="2:9" ht="16.5" x14ac:dyDescent="0.3">
      <c r="B30" s="30"/>
      <c r="C30" s="137"/>
      <c r="D30" s="137"/>
      <c r="E30" s="137"/>
      <c r="F30" s="135" t="s">
        <v>893</v>
      </c>
      <c r="G30" s="31"/>
      <c r="H30" s="30"/>
      <c r="I30" s="30"/>
    </row>
    <row r="31" spans="2:9" ht="206.1" customHeight="1" x14ac:dyDescent="0.25">
      <c r="B31" s="30"/>
      <c r="C31" s="66"/>
      <c r="D31" s="66"/>
      <c r="E31" s="66"/>
      <c r="F31" s="133" t="s">
        <v>1419</v>
      </c>
      <c r="G31" s="30"/>
      <c r="H31" s="17" t="s">
        <v>945</v>
      </c>
      <c r="I31" s="30"/>
    </row>
    <row r="32" spans="2:9" ht="16.5" x14ac:dyDescent="0.25">
      <c r="B32" s="30"/>
      <c r="C32" s="66"/>
      <c r="D32" s="66"/>
      <c r="E32" s="66"/>
      <c r="F32" s="132"/>
      <c r="G32" s="30"/>
      <c r="H32" s="30"/>
      <c r="I32" s="30"/>
    </row>
    <row r="33" spans="2:9" ht="206.1" customHeight="1" x14ac:dyDescent="0.25">
      <c r="B33" s="30"/>
      <c r="C33" s="130"/>
      <c r="D33" s="130"/>
      <c r="E33" s="130"/>
      <c r="F33" s="136" t="s">
        <v>1825</v>
      </c>
      <c r="G33" s="30"/>
      <c r="H33" s="17" t="s">
        <v>11</v>
      </c>
      <c r="I33" s="30"/>
    </row>
    <row r="34" spans="2:9" ht="16.5" x14ac:dyDescent="0.25">
      <c r="B34" s="30"/>
      <c r="C34" s="46"/>
      <c r="D34" s="46"/>
      <c r="E34" s="46"/>
      <c r="F34" s="34" t="s">
        <v>1417</v>
      </c>
      <c r="G34" s="30"/>
      <c r="H34" s="45"/>
      <c r="I34" s="30"/>
    </row>
    <row r="35" spans="2:9" x14ac:dyDescent="0.25">
      <c r="B35" s="30"/>
      <c r="C35" s="30"/>
      <c r="D35" s="30"/>
      <c r="E35" s="30"/>
      <c r="F35" s="30"/>
      <c r="G35" s="30"/>
      <c r="H35" s="30"/>
      <c r="I35" s="30"/>
    </row>
    <row r="36" spans="2:9" x14ac:dyDescent="0.25">
      <c r="B36" s="30"/>
      <c r="C36" s="30"/>
      <c r="D36" s="30"/>
      <c r="E36" s="30"/>
      <c r="F36" s="30"/>
      <c r="G36" s="30"/>
      <c r="H36" s="30"/>
      <c r="I36" s="30"/>
    </row>
    <row r="37" spans="2:9" ht="20.25" x14ac:dyDescent="0.3">
      <c r="B37" s="314" t="s">
        <v>888</v>
      </c>
      <c r="C37" s="314"/>
      <c r="D37" s="314"/>
      <c r="E37" s="314"/>
      <c r="F37" s="314"/>
      <c r="G37" s="314"/>
      <c r="H37" s="314"/>
      <c r="I37" s="314"/>
    </row>
    <row r="38" spans="2:9" x14ac:dyDescent="0.25">
      <c r="B38" s="30"/>
      <c r="C38" s="30"/>
      <c r="D38" s="30"/>
      <c r="E38" s="30"/>
      <c r="F38" s="30"/>
      <c r="G38" s="30"/>
      <c r="H38" s="30"/>
      <c r="I38" s="30"/>
    </row>
    <row r="39" spans="2:9" ht="16.5" x14ac:dyDescent="0.3">
      <c r="B39" s="30"/>
      <c r="C39" s="30"/>
      <c r="D39" s="30"/>
      <c r="E39" s="30"/>
      <c r="F39" s="135" t="s">
        <v>894</v>
      </c>
      <c r="G39" s="4" t="s">
        <v>1513</v>
      </c>
      <c r="H39" s="30"/>
      <c r="I39" s="30"/>
    </row>
    <row r="40" spans="2:9" ht="206.1" customHeight="1" x14ac:dyDescent="0.25">
      <c r="B40" s="30"/>
      <c r="C40" s="30"/>
      <c r="D40" s="30"/>
      <c r="E40" s="30"/>
      <c r="F40" s="135" t="s">
        <v>1202</v>
      </c>
      <c r="G40" s="30"/>
      <c r="H40" s="17" t="s">
        <v>107</v>
      </c>
      <c r="I40" s="30"/>
    </row>
    <row r="41" spans="2:9" ht="16.5" x14ac:dyDescent="0.25">
      <c r="B41" s="30"/>
      <c r="C41" s="30"/>
      <c r="D41" s="30"/>
      <c r="E41" s="30"/>
      <c r="F41" s="135"/>
      <c r="G41" s="44"/>
      <c r="H41" s="44"/>
      <c r="I41" s="30"/>
    </row>
    <row r="42" spans="2:9" ht="206.1" customHeight="1" x14ac:dyDescent="0.25">
      <c r="B42" s="30"/>
      <c r="C42" s="30"/>
      <c r="D42" s="30"/>
      <c r="E42" s="30"/>
      <c r="F42" s="135" t="s">
        <v>543</v>
      </c>
      <c r="G42" s="30"/>
      <c r="H42" s="17" t="s">
        <v>107</v>
      </c>
      <c r="I42" s="30"/>
    </row>
    <row r="43" spans="2:9" ht="16.5" x14ac:dyDescent="0.25">
      <c r="B43" s="30"/>
      <c r="C43" s="30"/>
      <c r="D43" s="30"/>
      <c r="E43" s="30"/>
      <c r="F43" s="135" t="s">
        <v>1818</v>
      </c>
      <c r="G43" s="30"/>
      <c r="H43" s="30"/>
      <c r="I43" s="30"/>
    </row>
    <row r="44" spans="2:9" ht="206.1" customHeight="1" x14ac:dyDescent="0.25">
      <c r="B44" s="30"/>
      <c r="C44" s="30"/>
      <c r="D44" s="30"/>
      <c r="E44" s="30"/>
      <c r="F44" s="135" t="s">
        <v>1819</v>
      </c>
      <c r="G44" s="30"/>
      <c r="H44" s="17" t="s">
        <v>107</v>
      </c>
      <c r="I44" s="30"/>
    </row>
    <row r="45" spans="2:9" x14ac:dyDescent="0.25">
      <c r="B45" s="30"/>
      <c r="C45" s="30"/>
      <c r="D45" s="30"/>
      <c r="E45" s="30"/>
      <c r="F45" s="30"/>
      <c r="G45" s="30"/>
      <c r="H45" s="30"/>
      <c r="I45" s="30"/>
    </row>
    <row r="46" spans="2:9" ht="200.1" customHeight="1" x14ac:dyDescent="0.25">
      <c r="B46" s="30"/>
      <c r="C46" s="30"/>
      <c r="D46" s="30"/>
      <c r="E46" s="30"/>
      <c r="F46" s="136" t="s">
        <v>1806</v>
      </c>
      <c r="G46" s="30"/>
      <c r="H46" s="17" t="s">
        <v>107</v>
      </c>
      <c r="I46" s="30"/>
    </row>
    <row r="47" spans="2:9" x14ac:dyDescent="0.25">
      <c r="B47" s="30"/>
      <c r="C47" s="30"/>
      <c r="D47" s="30"/>
      <c r="E47" s="30"/>
      <c r="F47" s="30"/>
      <c r="G47" s="30"/>
      <c r="H47" s="30"/>
      <c r="I47" s="30"/>
    </row>
  </sheetData>
  <sheetProtection password="CA59" sheet="1" objects="1" scenarios="1"/>
  <mergeCells count="7">
    <mergeCell ref="B37:I37"/>
    <mergeCell ref="C28:F28"/>
    <mergeCell ref="B10:I10"/>
    <mergeCell ref="B12:I12"/>
    <mergeCell ref="B13:I13"/>
    <mergeCell ref="B26:I26"/>
    <mergeCell ref="B11:I11"/>
  </mergeCells>
  <phoneticPr fontId="3" type="noConversion"/>
  <dataValidations count="1">
    <dataValidation type="list" allowBlank="1" showInputMessage="1" showErrorMessage="1" sqref="G28 G17 G15 G39">
      <formula1>$K$13:$K$14</formula1>
    </dataValidation>
  </dataValidations>
  <hyperlinks>
    <hyperlink ref="F31" r:id="rId1"/>
  </hyperlinks>
  <printOptions horizontalCentered="1"/>
  <pageMargins left="0.24" right="0.19" top="0.59" bottom="0.74" header="0.51181102362204722" footer="0.51181102362204722"/>
  <pageSetup scale="85" orientation="landscape" verticalDpi="0" r:id="rId2"/>
  <headerFooter alignWithMargins="0">
    <oddFooter>&amp;RPage&amp;Pof&amp;N</oddFooter>
  </headerFooter>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2_CoFin"/>
  <dimension ref="B2:P40"/>
  <sheetViews>
    <sheetView showGridLines="0" zoomScaleNormal="100" workbookViewId="0">
      <selection activeCell="C15" sqref="C15:M15"/>
    </sheetView>
  </sheetViews>
  <sheetFormatPr defaultRowHeight="15" x14ac:dyDescent="0.25"/>
  <cols>
    <col min="1" max="1" width="2.7109375" style="29" customWidth="1"/>
    <col min="2" max="2" width="4.7109375" style="29" customWidth="1"/>
    <col min="3" max="3" width="21.85546875" style="29" customWidth="1"/>
    <col min="4" max="13" width="15.7109375" style="29" customWidth="1"/>
    <col min="14" max="14" width="4.7109375" style="29" customWidth="1"/>
    <col min="15" max="16384" width="9.140625" style="29"/>
  </cols>
  <sheetData>
    <row r="2" spans="2:16" x14ac:dyDescent="0.25">
      <c r="L2" s="30"/>
      <c r="M2" s="30"/>
      <c r="N2" s="30"/>
    </row>
    <row r="3" spans="2:16" x14ac:dyDescent="0.25">
      <c r="L3" s="30"/>
      <c r="M3" s="30"/>
      <c r="N3" s="30"/>
    </row>
    <row r="4" spans="2:16" x14ac:dyDescent="0.25">
      <c r="L4" s="30"/>
      <c r="M4" s="30"/>
      <c r="N4" s="30"/>
    </row>
    <row r="5" spans="2:16" x14ac:dyDescent="0.25">
      <c r="L5" s="30"/>
      <c r="M5" s="30"/>
      <c r="N5" s="30"/>
    </row>
    <row r="6" spans="2:16" x14ac:dyDescent="0.25">
      <c r="B6" s="30"/>
      <c r="C6" s="30"/>
      <c r="D6" s="30"/>
      <c r="E6" s="30"/>
      <c r="F6" s="30"/>
      <c r="G6" s="30"/>
      <c r="H6" s="30"/>
      <c r="I6" s="30"/>
      <c r="J6" s="30"/>
      <c r="K6" s="30"/>
      <c r="L6" s="30"/>
      <c r="M6" s="30"/>
      <c r="N6" s="30"/>
    </row>
    <row r="7" spans="2:16" ht="16.5" x14ac:dyDescent="0.3">
      <c r="B7" s="31" t="str">
        <f>"Selected Project:  "&amp;BasicData!$E$12</f>
        <v>Selected Project:  Bosnia Herzegovina: Mainstreaming Karst Peatlands Conservation Concerns into Key Economic Sectors - KARST</v>
      </c>
      <c r="C7" s="30"/>
      <c r="D7" s="30"/>
      <c r="E7" s="30"/>
      <c r="F7" s="30"/>
      <c r="G7" s="30"/>
      <c r="H7" s="30"/>
      <c r="I7" s="30"/>
      <c r="J7" s="30"/>
      <c r="K7" s="30"/>
      <c r="L7" s="30"/>
      <c r="M7" s="30"/>
      <c r="N7" s="30"/>
    </row>
    <row r="8" spans="2:16" hidden="1" x14ac:dyDescent="0.25">
      <c r="B8" s="30"/>
      <c r="C8" s="30"/>
      <c r="D8" s="30"/>
      <c r="E8" s="30"/>
      <c r="F8" s="30"/>
      <c r="G8" s="30"/>
      <c r="H8" s="30"/>
      <c r="I8" s="30"/>
      <c r="J8" s="30"/>
      <c r="K8" s="30"/>
      <c r="L8" s="30"/>
      <c r="M8" s="30"/>
      <c r="N8" s="30"/>
      <c r="P8" s="29" t="s">
        <v>1512</v>
      </c>
    </row>
    <row r="9" spans="2:16" s="32" customFormat="1" ht="16.5" hidden="1" x14ac:dyDescent="0.3">
      <c r="B9" s="31"/>
      <c r="C9" s="31"/>
      <c r="D9" s="31"/>
      <c r="E9" s="31"/>
      <c r="F9" s="31"/>
      <c r="G9" s="31"/>
      <c r="H9" s="31"/>
      <c r="I9" s="31"/>
      <c r="J9" s="31"/>
      <c r="K9" s="31"/>
      <c r="L9" s="31"/>
      <c r="M9" s="31"/>
      <c r="N9" s="31"/>
      <c r="P9" s="32" t="s">
        <v>1513</v>
      </c>
    </row>
    <row r="10" spans="2:16" s="32" customFormat="1" ht="20.25" x14ac:dyDescent="0.3">
      <c r="B10" s="287" t="s">
        <v>1656</v>
      </c>
      <c r="C10" s="287"/>
      <c r="D10" s="287"/>
      <c r="E10" s="287"/>
      <c r="F10" s="287"/>
      <c r="G10" s="287"/>
      <c r="H10" s="287"/>
      <c r="I10" s="287"/>
      <c r="J10" s="287"/>
      <c r="K10" s="287"/>
      <c r="L10" s="287"/>
      <c r="M10" s="287"/>
      <c r="N10" s="31"/>
    </row>
    <row r="11" spans="2:16" s="32" customFormat="1" ht="16.5" x14ac:dyDescent="0.3">
      <c r="B11" s="288" t="s">
        <v>1657</v>
      </c>
      <c r="C11" s="288"/>
      <c r="D11" s="288"/>
      <c r="E11" s="288"/>
      <c r="F11" s="288"/>
      <c r="G11" s="288"/>
      <c r="H11" s="288"/>
      <c r="I11" s="288"/>
      <c r="J11" s="288"/>
      <c r="K11" s="288"/>
      <c r="L11" s="288"/>
      <c r="M11" s="288"/>
      <c r="N11" s="31"/>
    </row>
    <row r="12" spans="2:16" s="32" customFormat="1" ht="16.5" x14ac:dyDescent="0.3">
      <c r="B12" s="33"/>
      <c r="C12" s="33"/>
      <c r="D12" s="33"/>
      <c r="E12" s="33"/>
      <c r="F12" s="33"/>
      <c r="G12" s="33"/>
      <c r="H12" s="33"/>
      <c r="I12" s="33"/>
      <c r="J12" s="33"/>
      <c r="K12" s="33"/>
      <c r="L12" s="33"/>
      <c r="M12" s="33"/>
      <c r="N12" s="31"/>
    </row>
    <row r="13" spans="2:16" s="32" customFormat="1" ht="16.5" x14ac:dyDescent="0.3">
      <c r="B13" s="33"/>
      <c r="C13" s="33"/>
      <c r="D13" s="33"/>
      <c r="E13" s="122"/>
      <c r="F13" s="122" t="s">
        <v>1820</v>
      </c>
      <c r="G13" s="120" t="s">
        <v>1513</v>
      </c>
      <c r="H13" s="33"/>
      <c r="I13" s="33"/>
      <c r="J13" s="33"/>
      <c r="K13" s="33"/>
      <c r="L13" s="33"/>
      <c r="M13" s="33"/>
      <c r="N13" s="31"/>
    </row>
    <row r="14" spans="2:16" s="32" customFormat="1" ht="16.5" customHeight="1" x14ac:dyDescent="0.3">
      <c r="B14" s="33"/>
      <c r="C14" s="124" t="s">
        <v>1821</v>
      </c>
      <c r="D14" s="124"/>
      <c r="E14" s="146"/>
      <c r="F14" s="147"/>
      <c r="G14" s="31"/>
      <c r="H14" s="31"/>
      <c r="I14" s="31"/>
      <c r="J14" s="31"/>
      <c r="K14" s="31"/>
      <c r="L14" s="31"/>
      <c r="M14" s="31"/>
      <c r="N14" s="31"/>
    </row>
    <row r="15" spans="2:16" s="32" customFormat="1" ht="294.75" customHeight="1" x14ac:dyDescent="0.3">
      <c r="B15" s="33"/>
      <c r="C15" s="312"/>
      <c r="D15" s="324"/>
      <c r="E15" s="324"/>
      <c r="F15" s="324"/>
      <c r="G15" s="324"/>
      <c r="H15" s="324"/>
      <c r="I15" s="324"/>
      <c r="J15" s="324"/>
      <c r="K15" s="324"/>
      <c r="L15" s="324"/>
      <c r="M15" s="313"/>
      <c r="N15" s="31"/>
    </row>
    <row r="16" spans="2:16" s="32" customFormat="1" ht="16.5" x14ac:dyDescent="0.3">
      <c r="B16" s="33"/>
      <c r="C16" s="33"/>
      <c r="D16" s="33"/>
      <c r="E16" s="33"/>
      <c r="F16" s="122"/>
      <c r="G16" s="33"/>
      <c r="H16" s="33"/>
      <c r="I16" s="33"/>
      <c r="J16" s="33"/>
      <c r="K16" s="33"/>
      <c r="L16" s="33"/>
      <c r="M16" s="33"/>
      <c r="N16" s="31"/>
    </row>
    <row r="17" spans="2:14" s="32" customFormat="1" ht="16.5" x14ac:dyDescent="0.3">
      <c r="B17" s="33"/>
      <c r="C17" s="33"/>
      <c r="D17" s="33"/>
      <c r="E17" s="122"/>
      <c r="F17" s="122" t="s">
        <v>1822</v>
      </c>
      <c r="G17" s="120" t="s">
        <v>1513</v>
      </c>
      <c r="H17" s="33"/>
      <c r="I17" s="33"/>
      <c r="J17" s="33"/>
      <c r="K17" s="33"/>
      <c r="L17" s="33"/>
      <c r="M17" s="33"/>
      <c r="N17" s="31"/>
    </row>
    <row r="18" spans="2:14" s="32" customFormat="1" ht="16.5" customHeight="1" x14ac:dyDescent="0.3">
      <c r="B18" s="33"/>
      <c r="C18" s="124" t="s">
        <v>1823</v>
      </c>
      <c r="D18" s="124"/>
      <c r="E18" s="146"/>
      <c r="F18" s="147"/>
      <c r="G18" s="31"/>
      <c r="H18" s="31"/>
      <c r="I18" s="31"/>
      <c r="J18" s="31"/>
      <c r="K18" s="31"/>
      <c r="L18" s="31"/>
      <c r="M18" s="31"/>
      <c r="N18" s="31"/>
    </row>
    <row r="19" spans="2:14" s="32" customFormat="1" ht="294.75" customHeight="1" x14ac:dyDescent="0.3">
      <c r="B19" s="33"/>
      <c r="C19" s="312"/>
      <c r="D19" s="324"/>
      <c r="E19" s="324"/>
      <c r="F19" s="324"/>
      <c r="G19" s="324"/>
      <c r="H19" s="324"/>
      <c r="I19" s="324"/>
      <c r="J19" s="324"/>
      <c r="K19" s="324"/>
      <c r="L19" s="324"/>
      <c r="M19" s="313"/>
      <c r="N19" s="31"/>
    </row>
    <row r="20" spans="2:14" s="32" customFormat="1" ht="16.5" x14ac:dyDescent="0.3">
      <c r="B20" s="33"/>
      <c r="C20" s="33"/>
      <c r="D20" s="33"/>
      <c r="E20" s="33"/>
      <c r="F20" s="33"/>
      <c r="G20" s="33"/>
      <c r="H20" s="33"/>
      <c r="I20" s="33"/>
      <c r="J20" s="33"/>
      <c r="K20" s="33"/>
      <c r="L20" s="33"/>
      <c r="M20" s="33"/>
      <c r="N20" s="33"/>
    </row>
    <row r="21" spans="2:14" s="32" customFormat="1" ht="20.25" x14ac:dyDescent="0.3">
      <c r="B21" s="287" t="s">
        <v>1451</v>
      </c>
      <c r="C21" s="287"/>
      <c r="D21" s="287"/>
      <c r="E21" s="287"/>
      <c r="F21" s="287"/>
      <c r="G21" s="287"/>
      <c r="H21" s="287"/>
      <c r="I21" s="287"/>
      <c r="J21" s="287"/>
      <c r="K21" s="287"/>
      <c r="L21" s="287"/>
      <c r="M21" s="287"/>
      <c r="N21" s="33"/>
    </row>
    <row r="22" spans="2:14" s="32" customFormat="1" ht="16.5" x14ac:dyDescent="0.3">
      <c r="B22" s="288" t="s">
        <v>1658</v>
      </c>
      <c r="C22" s="288"/>
      <c r="D22" s="288"/>
      <c r="E22" s="288"/>
      <c r="F22" s="288"/>
      <c r="G22" s="288"/>
      <c r="H22" s="288"/>
      <c r="I22" s="288"/>
      <c r="J22" s="288"/>
      <c r="K22" s="288"/>
      <c r="L22" s="288"/>
      <c r="M22" s="288"/>
      <c r="N22" s="33"/>
    </row>
    <row r="23" spans="2:14" s="32" customFormat="1" ht="16.5" x14ac:dyDescent="0.3">
      <c r="B23" s="33"/>
      <c r="C23" s="33"/>
      <c r="D23" s="33"/>
      <c r="E23" s="33"/>
      <c r="F23" s="33"/>
      <c r="G23" s="33"/>
      <c r="H23" s="33"/>
      <c r="I23" s="33"/>
      <c r="J23" s="33"/>
      <c r="K23" s="33"/>
      <c r="L23" s="33"/>
      <c r="M23" s="33"/>
      <c r="N23" s="33"/>
    </row>
    <row r="24" spans="2:14" s="32" customFormat="1" ht="16.5" x14ac:dyDescent="0.3">
      <c r="B24" s="31"/>
      <c r="C24" s="31"/>
      <c r="D24" s="31"/>
      <c r="E24" s="122"/>
      <c r="F24" s="122" t="s">
        <v>1484</v>
      </c>
      <c r="G24" s="120"/>
      <c r="H24" s="31"/>
      <c r="I24" s="31"/>
      <c r="J24" s="31"/>
      <c r="K24" s="31"/>
      <c r="L24" s="31"/>
      <c r="M24" s="31"/>
      <c r="N24" s="31"/>
    </row>
    <row r="25" spans="2:14" s="32" customFormat="1" ht="16.5" x14ac:dyDescent="0.3">
      <c r="B25" s="31"/>
      <c r="C25" s="31"/>
      <c r="D25" s="31"/>
      <c r="E25" s="62"/>
      <c r="F25" s="62"/>
      <c r="G25" s="62"/>
      <c r="H25" s="31"/>
      <c r="I25" s="31"/>
      <c r="J25" s="31"/>
      <c r="K25" s="31"/>
      <c r="L25" s="31"/>
      <c r="M25" s="31"/>
      <c r="N25" s="31"/>
    </row>
    <row r="26" spans="2:14" s="32" customFormat="1" ht="16.5" x14ac:dyDescent="0.3">
      <c r="B26" s="31"/>
      <c r="C26" s="121" t="s">
        <v>1485</v>
      </c>
      <c r="D26" s="31"/>
      <c r="E26" s="62"/>
      <c r="F26" s="31"/>
      <c r="G26" s="31"/>
      <c r="H26" s="31"/>
      <c r="I26" s="31"/>
      <c r="J26" s="31"/>
      <c r="K26" s="31"/>
      <c r="L26" s="31"/>
      <c r="M26" s="31"/>
      <c r="N26" s="31"/>
    </row>
    <row r="27" spans="2:14" s="32" customFormat="1" ht="16.5" x14ac:dyDescent="0.3">
      <c r="B27" s="31"/>
      <c r="C27" s="36" t="s">
        <v>1452</v>
      </c>
      <c r="D27" s="320" t="s">
        <v>1459</v>
      </c>
      <c r="E27" s="321"/>
      <c r="F27" s="320" t="s">
        <v>1462</v>
      </c>
      <c r="G27" s="321"/>
      <c r="H27" s="320" t="s">
        <v>1463</v>
      </c>
      <c r="I27" s="321"/>
      <c r="J27" s="320" t="s">
        <v>1435</v>
      </c>
      <c r="K27" s="321"/>
      <c r="L27" s="320" t="s">
        <v>1435</v>
      </c>
      <c r="M27" s="321"/>
      <c r="N27" s="31"/>
    </row>
    <row r="28" spans="2:14" s="32" customFormat="1" ht="16.5" x14ac:dyDescent="0.3">
      <c r="B28" s="31"/>
      <c r="C28" s="37" t="s">
        <v>1453</v>
      </c>
      <c r="D28" s="322" t="s">
        <v>1460</v>
      </c>
      <c r="E28" s="323"/>
      <c r="F28" s="322"/>
      <c r="G28" s="323"/>
      <c r="H28" s="322"/>
      <c r="I28" s="323"/>
      <c r="J28" s="322" t="s">
        <v>1460</v>
      </c>
      <c r="K28" s="323"/>
      <c r="L28" s="322" t="s">
        <v>1464</v>
      </c>
      <c r="M28" s="323"/>
      <c r="N28" s="31"/>
    </row>
    <row r="29" spans="2:14" s="32" customFormat="1" ht="16.5" x14ac:dyDescent="0.3">
      <c r="B29" s="31"/>
      <c r="C29" s="38"/>
      <c r="D29" s="318" t="s">
        <v>1461</v>
      </c>
      <c r="E29" s="319"/>
      <c r="F29" s="318" t="s">
        <v>1461</v>
      </c>
      <c r="G29" s="319"/>
      <c r="H29" s="318" t="s">
        <v>1461</v>
      </c>
      <c r="I29" s="319"/>
      <c r="J29" s="318" t="s">
        <v>1461</v>
      </c>
      <c r="K29" s="319"/>
      <c r="L29" s="318" t="s">
        <v>1461</v>
      </c>
      <c r="M29" s="319"/>
      <c r="N29" s="31"/>
    </row>
    <row r="30" spans="2:14" s="32" customFormat="1" ht="16.5" x14ac:dyDescent="0.3">
      <c r="B30" s="31"/>
      <c r="C30" s="39"/>
      <c r="D30" s="40" t="s">
        <v>1465</v>
      </c>
      <c r="E30" s="40" t="s">
        <v>524</v>
      </c>
      <c r="F30" s="40" t="s">
        <v>1465</v>
      </c>
      <c r="G30" s="40" t="s">
        <v>524</v>
      </c>
      <c r="H30" s="40" t="s">
        <v>1465</v>
      </c>
      <c r="I30" s="40" t="s">
        <v>524</v>
      </c>
      <c r="J30" s="40" t="s">
        <v>1465</v>
      </c>
      <c r="K30" s="40" t="s">
        <v>524</v>
      </c>
      <c r="L30" s="40" t="s">
        <v>1465</v>
      </c>
      <c r="M30" s="40" t="s">
        <v>524</v>
      </c>
      <c r="N30" s="31"/>
    </row>
    <row r="31" spans="2:14" s="32" customFormat="1" ht="16.5" x14ac:dyDescent="0.3">
      <c r="B31" s="31"/>
      <c r="C31" s="41" t="s">
        <v>1454</v>
      </c>
      <c r="D31" s="10"/>
      <c r="E31" s="10"/>
      <c r="F31" s="10"/>
      <c r="G31" s="10"/>
      <c r="H31" s="10"/>
      <c r="I31" s="10"/>
      <c r="J31" s="10"/>
      <c r="K31" s="10"/>
      <c r="L31" s="10"/>
      <c r="M31" s="10"/>
      <c r="N31" s="31"/>
    </row>
    <row r="32" spans="2:14" s="32" customFormat="1" ht="16.5" x14ac:dyDescent="0.3">
      <c r="B32" s="31"/>
      <c r="C32" s="41" t="s">
        <v>1455</v>
      </c>
      <c r="D32" s="10"/>
      <c r="E32" s="10"/>
      <c r="F32" s="10"/>
      <c r="G32" s="10"/>
      <c r="H32" s="10"/>
      <c r="I32" s="10"/>
      <c r="J32" s="10"/>
      <c r="K32" s="10"/>
      <c r="L32" s="10"/>
      <c r="M32" s="10"/>
      <c r="N32" s="31"/>
    </row>
    <row r="33" spans="2:14" s="32" customFormat="1" ht="16.5" x14ac:dyDescent="0.3">
      <c r="B33" s="31"/>
      <c r="C33" s="41" t="s">
        <v>895</v>
      </c>
      <c r="D33" s="10"/>
      <c r="E33" s="10"/>
      <c r="F33" s="10"/>
      <c r="G33" s="10"/>
      <c r="H33" s="10"/>
      <c r="I33" s="10"/>
      <c r="J33" s="10"/>
      <c r="K33" s="10"/>
      <c r="L33" s="10"/>
      <c r="M33" s="10"/>
      <c r="N33" s="31"/>
    </row>
    <row r="34" spans="2:14" s="32" customFormat="1" ht="16.5" x14ac:dyDescent="0.3">
      <c r="B34" s="31"/>
      <c r="C34" s="42" t="s">
        <v>1456</v>
      </c>
      <c r="D34" s="10"/>
      <c r="E34" s="10"/>
      <c r="F34" s="10"/>
      <c r="G34" s="10"/>
      <c r="H34" s="10"/>
      <c r="I34" s="10"/>
      <c r="J34" s="10"/>
      <c r="K34" s="10"/>
      <c r="L34" s="10"/>
      <c r="M34" s="10"/>
      <c r="N34" s="31"/>
    </row>
    <row r="35" spans="2:14" s="32" customFormat="1" ht="16.5" x14ac:dyDescent="0.3">
      <c r="B35" s="31"/>
      <c r="C35" s="42" t="s">
        <v>1457</v>
      </c>
      <c r="D35" s="10"/>
      <c r="E35" s="10"/>
      <c r="F35" s="10"/>
      <c r="G35" s="10"/>
      <c r="H35" s="10"/>
      <c r="I35" s="10"/>
      <c r="J35" s="10"/>
      <c r="K35" s="10"/>
      <c r="L35" s="10"/>
      <c r="M35" s="10"/>
      <c r="N35" s="31"/>
    </row>
    <row r="36" spans="2:14" s="32" customFormat="1" ht="16.5" x14ac:dyDescent="0.3">
      <c r="B36" s="31"/>
      <c r="C36" s="42" t="s">
        <v>896</v>
      </c>
      <c r="D36" s="10"/>
      <c r="E36" s="10"/>
      <c r="F36" s="10"/>
      <c r="G36" s="10"/>
      <c r="H36" s="10"/>
      <c r="I36" s="10"/>
      <c r="J36" s="10"/>
      <c r="K36" s="10"/>
      <c r="L36" s="10"/>
      <c r="M36" s="10"/>
      <c r="N36" s="31"/>
    </row>
    <row r="37" spans="2:14" s="32" customFormat="1" ht="16.5" x14ac:dyDescent="0.3">
      <c r="B37" s="31"/>
      <c r="C37" s="41" t="s">
        <v>1458</v>
      </c>
      <c r="D37" s="10"/>
      <c r="E37" s="10"/>
      <c r="F37" s="10"/>
      <c r="G37" s="10"/>
      <c r="H37" s="10"/>
      <c r="I37" s="10"/>
      <c r="J37" s="10"/>
      <c r="K37" s="10"/>
      <c r="L37" s="10"/>
      <c r="M37" s="10"/>
      <c r="N37" s="31"/>
    </row>
    <row r="38" spans="2:14" s="32" customFormat="1" ht="16.5" x14ac:dyDescent="0.3">
      <c r="B38" s="31"/>
      <c r="C38" s="41" t="s">
        <v>1435</v>
      </c>
      <c r="D38" s="214">
        <f t="shared" ref="D38:M38" si="0">SUM(D31:D37)</f>
        <v>0</v>
      </c>
      <c r="E38" s="214">
        <f t="shared" si="0"/>
        <v>0</v>
      </c>
      <c r="F38" s="214">
        <f t="shared" si="0"/>
        <v>0</v>
      </c>
      <c r="G38" s="214">
        <f t="shared" si="0"/>
        <v>0</v>
      </c>
      <c r="H38" s="214">
        <f t="shared" si="0"/>
        <v>0</v>
      </c>
      <c r="I38" s="214">
        <f t="shared" si="0"/>
        <v>0</v>
      </c>
      <c r="J38" s="214">
        <f t="shared" si="0"/>
        <v>0</v>
      </c>
      <c r="K38" s="214">
        <f t="shared" si="0"/>
        <v>0</v>
      </c>
      <c r="L38" s="214">
        <f t="shared" si="0"/>
        <v>0</v>
      </c>
      <c r="M38" s="214">
        <f t="shared" si="0"/>
        <v>0</v>
      </c>
      <c r="N38" s="31"/>
    </row>
    <row r="39" spans="2:14" s="32" customFormat="1" ht="16.5" x14ac:dyDescent="0.3">
      <c r="B39" s="31"/>
      <c r="C39" s="31"/>
      <c r="D39" s="31"/>
      <c r="E39" s="31"/>
      <c r="F39" s="31"/>
      <c r="G39" s="31"/>
      <c r="H39" s="31"/>
      <c r="I39" s="31"/>
      <c r="J39" s="31"/>
      <c r="K39" s="31"/>
      <c r="L39" s="31"/>
      <c r="M39" s="31"/>
      <c r="N39" s="31"/>
    </row>
    <row r="40" spans="2:14" s="32" customFormat="1" ht="16.5" x14ac:dyDescent="0.3">
      <c r="B40" s="31"/>
      <c r="C40" s="31"/>
      <c r="D40" s="31"/>
      <c r="E40" s="31"/>
      <c r="F40" s="31"/>
      <c r="G40" s="31"/>
      <c r="H40" s="31"/>
      <c r="I40" s="31"/>
      <c r="J40" s="31"/>
      <c r="K40" s="31"/>
      <c r="L40" s="31"/>
      <c r="M40" s="31"/>
      <c r="N40" s="31"/>
    </row>
  </sheetData>
  <sheetProtection password="CA59" sheet="1" objects="1" scenarios="1"/>
  <mergeCells count="21">
    <mergeCell ref="B10:M10"/>
    <mergeCell ref="B11:M11"/>
    <mergeCell ref="H27:I27"/>
    <mergeCell ref="H28:I28"/>
    <mergeCell ref="C15:M15"/>
    <mergeCell ref="B22:M22"/>
    <mergeCell ref="C19:M19"/>
    <mergeCell ref="D28:E28"/>
    <mergeCell ref="F28:G28"/>
    <mergeCell ref="B21:M21"/>
    <mergeCell ref="L28:M28"/>
    <mergeCell ref="F27:G27"/>
    <mergeCell ref="J27:K27"/>
    <mergeCell ref="J28:K28"/>
    <mergeCell ref="L29:M29"/>
    <mergeCell ref="L27:M27"/>
    <mergeCell ref="D29:E29"/>
    <mergeCell ref="D27:E27"/>
    <mergeCell ref="F29:G29"/>
    <mergeCell ref="H29:I29"/>
    <mergeCell ref="J29:K29"/>
  </mergeCells>
  <phoneticPr fontId="3" type="noConversion"/>
  <dataValidations count="2">
    <dataValidation type="whole" allowBlank="1" showInputMessage="1" showErrorMessage="1" sqref="D31:M37">
      <formula1>-999999999999</formula1>
      <formula2>999999999999</formula2>
    </dataValidation>
    <dataValidation type="list" allowBlank="1" showInputMessage="1" showErrorMessage="1" sqref="G24 G17 G13">
      <formula1>$P$8:$P$9</formula1>
    </dataValidation>
  </dataValidations>
  <printOptions horizontalCentered="1"/>
  <pageMargins left="0.22" right="0.17" top="0.6" bottom="0.76" header="0.51181102362204722" footer="0.51181102362204722"/>
  <pageSetup scale="85" orientation="landscape" verticalDpi="0" r:id="rId1"/>
  <headerFooter alignWithMargins="0">
    <oddFooter>&amp;RPage&amp;Pof&amp;N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65"/>
  <sheetViews>
    <sheetView showGridLines="0" topLeftCell="C1" workbookViewId="0">
      <selection activeCell="E27" sqref="E27"/>
    </sheetView>
  </sheetViews>
  <sheetFormatPr defaultRowHeight="15" x14ac:dyDescent="0.25"/>
  <cols>
    <col min="1" max="1" width="2.7109375" style="29" customWidth="1"/>
    <col min="2" max="2" width="4.7109375" style="29" customWidth="1"/>
    <col min="3" max="3" width="59.42578125" style="29" customWidth="1"/>
    <col min="4" max="4" width="12.42578125" style="29" customWidth="1"/>
    <col min="5" max="5" width="102" style="29" customWidth="1"/>
    <col min="6" max="6" width="4.7109375" style="29" customWidth="1"/>
    <col min="7" max="7" width="9.140625" style="29"/>
    <col min="8" max="8" width="0" style="29" hidden="1" customWidth="1"/>
    <col min="9" max="11" width="9.140625" style="29" hidden="1" customWidth="1"/>
    <col min="12" max="16384" width="9.140625" style="29"/>
  </cols>
  <sheetData>
    <row r="2" spans="2:11" x14ac:dyDescent="0.25">
      <c r="E2" s="30"/>
      <c r="F2" s="30"/>
    </row>
    <row r="3" spans="2:11" x14ac:dyDescent="0.25">
      <c r="E3" s="30"/>
      <c r="F3" s="30"/>
    </row>
    <row r="4" spans="2:11" x14ac:dyDescent="0.25">
      <c r="E4" s="30"/>
      <c r="F4" s="30"/>
    </row>
    <row r="5" spans="2:11" x14ac:dyDescent="0.25">
      <c r="E5" s="30"/>
      <c r="F5" s="30"/>
    </row>
    <row r="6" spans="2:11" x14ac:dyDescent="0.25">
      <c r="B6" s="30"/>
      <c r="C6" s="30"/>
      <c r="D6" s="30"/>
      <c r="E6" s="30"/>
      <c r="F6" s="30"/>
    </row>
    <row r="7" spans="2:11" ht="16.5" x14ac:dyDescent="0.3">
      <c r="B7" s="31" t="str">
        <f>"Selected Project:  "&amp;BasicData!$E$12</f>
        <v>Selected Project:  Bosnia Herzegovina: Mainstreaming Karst Peatlands Conservation Concerns into Key Economic Sectors - KARST</v>
      </c>
      <c r="C7" s="30"/>
      <c r="D7" s="30"/>
      <c r="E7" s="30"/>
      <c r="F7" s="30"/>
    </row>
    <row r="8" spans="2:11" ht="16.5" x14ac:dyDescent="0.3">
      <c r="B8" s="30"/>
      <c r="C8" s="30"/>
      <c r="D8" s="30"/>
      <c r="E8" s="30"/>
      <c r="F8" s="30"/>
      <c r="H8" s="32" t="s">
        <v>1512</v>
      </c>
    </row>
    <row r="9" spans="2:11" s="32" customFormat="1" ht="16.5" x14ac:dyDescent="0.3">
      <c r="B9" s="31"/>
      <c r="C9" s="31"/>
      <c r="D9" s="31"/>
      <c r="E9" s="31"/>
      <c r="F9" s="31"/>
      <c r="H9" s="32" t="s">
        <v>1513</v>
      </c>
    </row>
    <row r="10" spans="2:11" s="32" customFormat="1" ht="20.25" x14ac:dyDescent="0.3">
      <c r="B10" s="287" t="s">
        <v>1486</v>
      </c>
      <c r="C10" s="287"/>
      <c r="D10" s="287"/>
      <c r="E10" s="287"/>
      <c r="F10" s="31"/>
    </row>
    <row r="11" spans="2:11" s="32" customFormat="1" ht="16.5" x14ac:dyDescent="0.3">
      <c r="B11" s="288"/>
      <c r="C11" s="288"/>
      <c r="D11" s="288"/>
      <c r="E11" s="288"/>
      <c r="F11" s="31"/>
    </row>
    <row r="12" spans="2:11" s="32" customFormat="1" ht="49.5" x14ac:dyDescent="0.3">
      <c r="B12" s="33"/>
      <c r="C12" s="136" t="s">
        <v>880</v>
      </c>
      <c r="D12" s="4">
        <v>0</v>
      </c>
      <c r="E12" s="33"/>
      <c r="F12" s="31"/>
    </row>
    <row r="13" spans="2:11" s="32" customFormat="1" ht="90" customHeight="1" x14ac:dyDescent="0.3">
      <c r="B13" s="33"/>
      <c r="C13" s="136" t="s">
        <v>393</v>
      </c>
      <c r="D13" s="33"/>
      <c r="E13" s="22" t="s">
        <v>12</v>
      </c>
      <c r="F13" s="31"/>
    </row>
    <row r="14" spans="2:11" s="32" customFormat="1" ht="16.5" x14ac:dyDescent="0.3">
      <c r="B14" s="33"/>
      <c r="C14" s="33"/>
      <c r="D14" s="33"/>
      <c r="E14" s="33"/>
      <c r="F14" s="31"/>
    </row>
    <row r="15" spans="2:11" s="32" customFormat="1" ht="90" customHeight="1" x14ac:dyDescent="0.3">
      <c r="B15" s="31"/>
      <c r="C15" s="136" t="s">
        <v>1826</v>
      </c>
      <c r="D15" s="34"/>
      <c r="E15" s="22" t="s">
        <v>1561</v>
      </c>
      <c r="F15" s="31"/>
      <c r="J15" s="32">
        <v>0</v>
      </c>
      <c r="K15" s="32" t="s">
        <v>901</v>
      </c>
    </row>
    <row r="16" spans="2:11" s="32" customFormat="1" ht="49.5" x14ac:dyDescent="0.3">
      <c r="B16" s="31"/>
      <c r="C16" s="136" t="s">
        <v>1827</v>
      </c>
      <c r="D16" s="4" t="s">
        <v>1513</v>
      </c>
      <c r="E16" s="31"/>
      <c r="F16" s="31"/>
      <c r="J16" s="32">
        <v>1</v>
      </c>
      <c r="K16" s="35" t="s">
        <v>902</v>
      </c>
    </row>
    <row r="17" spans="2:11" s="32" customFormat="1" ht="90" customHeight="1" x14ac:dyDescent="0.3">
      <c r="B17" s="31"/>
      <c r="C17" s="136" t="s">
        <v>1828</v>
      </c>
      <c r="D17" s="34"/>
      <c r="E17" s="22" t="s">
        <v>1562</v>
      </c>
      <c r="F17" s="31"/>
      <c r="J17" s="32">
        <f>J16+1</f>
        <v>2</v>
      </c>
      <c r="K17" s="32" t="s">
        <v>915</v>
      </c>
    </row>
    <row r="18" spans="2:11" s="32" customFormat="1" ht="16.5" x14ac:dyDescent="0.3">
      <c r="B18" s="31"/>
      <c r="C18" s="34"/>
      <c r="D18" s="34"/>
      <c r="E18" s="31"/>
      <c r="F18" s="31"/>
      <c r="J18" s="32">
        <f t="shared" ref="J18:J65" si="0">J17+1</f>
        <v>3</v>
      </c>
      <c r="K18" s="32" t="s">
        <v>903</v>
      </c>
    </row>
    <row r="19" spans="2:11" s="32" customFormat="1" ht="33" x14ac:dyDescent="0.3">
      <c r="B19" s="31"/>
      <c r="C19" s="136" t="s">
        <v>897</v>
      </c>
      <c r="D19" s="4">
        <v>2</v>
      </c>
      <c r="E19" s="31"/>
      <c r="F19" s="31"/>
      <c r="J19" s="32">
        <f t="shared" si="0"/>
        <v>4</v>
      </c>
      <c r="K19" s="32" t="s">
        <v>904</v>
      </c>
    </row>
    <row r="20" spans="2:11" s="32" customFormat="1" ht="16.5" x14ac:dyDescent="0.3">
      <c r="B20" s="31"/>
      <c r="C20" s="136" t="s">
        <v>898</v>
      </c>
      <c r="D20" s="4">
        <v>0</v>
      </c>
      <c r="E20" s="31"/>
      <c r="F20" s="31"/>
      <c r="J20" s="32">
        <f t="shared" si="0"/>
        <v>5</v>
      </c>
      <c r="K20" s="32" t="s">
        <v>905</v>
      </c>
    </row>
    <row r="21" spans="2:11" ht="33" x14ac:dyDescent="0.3">
      <c r="B21" s="31"/>
      <c r="C21" s="136" t="s">
        <v>899</v>
      </c>
      <c r="D21" s="4">
        <v>4</v>
      </c>
      <c r="E21" s="31"/>
      <c r="F21" s="31"/>
      <c r="J21" s="32">
        <f t="shared" si="0"/>
        <v>6</v>
      </c>
      <c r="K21" s="32" t="s">
        <v>906</v>
      </c>
    </row>
    <row r="22" spans="2:11" ht="33" x14ac:dyDescent="0.3">
      <c r="B22" s="31"/>
      <c r="C22" s="136" t="s">
        <v>900</v>
      </c>
      <c r="D22" s="4">
        <v>5</v>
      </c>
      <c r="E22" s="31"/>
      <c r="F22" s="31"/>
      <c r="J22" s="32">
        <f t="shared" si="0"/>
        <v>7</v>
      </c>
      <c r="K22" s="32" t="s">
        <v>907</v>
      </c>
    </row>
    <row r="23" spans="2:11" ht="33" x14ac:dyDescent="0.3">
      <c r="B23" s="31"/>
      <c r="C23" s="136" t="s">
        <v>427</v>
      </c>
      <c r="D23" s="4" t="s">
        <v>901</v>
      </c>
      <c r="E23" s="31"/>
      <c r="F23" s="31"/>
      <c r="J23" s="32">
        <f t="shared" si="0"/>
        <v>8</v>
      </c>
      <c r="K23" s="32" t="s">
        <v>908</v>
      </c>
    </row>
    <row r="24" spans="2:11" ht="33" x14ac:dyDescent="0.3">
      <c r="B24" s="31"/>
      <c r="C24" s="136" t="s">
        <v>428</v>
      </c>
      <c r="D24" s="4" t="s">
        <v>901</v>
      </c>
      <c r="E24" s="31"/>
      <c r="F24" s="31"/>
      <c r="J24" s="32">
        <f t="shared" si="0"/>
        <v>9</v>
      </c>
      <c r="K24" s="32" t="s">
        <v>909</v>
      </c>
    </row>
    <row r="25" spans="2:11" ht="16.5" x14ac:dyDescent="0.3">
      <c r="B25" s="31"/>
      <c r="C25" s="138"/>
      <c r="D25" s="34"/>
      <c r="E25" s="31"/>
      <c r="F25" s="31"/>
      <c r="J25" s="32">
        <f t="shared" si="0"/>
        <v>10</v>
      </c>
      <c r="K25" s="32" t="s">
        <v>910</v>
      </c>
    </row>
    <row r="26" spans="2:11" ht="90" customHeight="1" x14ac:dyDescent="0.3">
      <c r="B26" s="31"/>
      <c r="C26" s="136" t="s">
        <v>1829</v>
      </c>
      <c r="D26" s="34"/>
      <c r="E26" s="22"/>
      <c r="F26" s="31"/>
      <c r="J26" s="32">
        <f t="shared" si="0"/>
        <v>11</v>
      </c>
      <c r="K26" s="32" t="s">
        <v>911</v>
      </c>
    </row>
    <row r="27" spans="2:11" ht="16.5" x14ac:dyDescent="0.3">
      <c r="B27" s="31"/>
      <c r="C27" s="31"/>
      <c r="D27" s="34"/>
      <c r="E27" s="31"/>
      <c r="F27" s="31"/>
      <c r="J27" s="32">
        <f t="shared" si="0"/>
        <v>12</v>
      </c>
      <c r="K27" s="32" t="s">
        <v>912</v>
      </c>
    </row>
    <row r="28" spans="2:11" ht="16.5" x14ac:dyDescent="0.3">
      <c r="B28" s="31"/>
      <c r="C28" s="31"/>
      <c r="D28" s="34"/>
      <c r="E28" s="31"/>
      <c r="F28" s="31"/>
      <c r="J28" s="32">
        <f t="shared" si="0"/>
        <v>13</v>
      </c>
      <c r="K28" s="32" t="s">
        <v>913</v>
      </c>
    </row>
    <row r="29" spans="2:11" ht="16.5" x14ac:dyDescent="0.3">
      <c r="B29" s="31"/>
      <c r="C29" s="31"/>
      <c r="D29" s="34"/>
      <c r="E29" s="31"/>
      <c r="F29" s="31"/>
      <c r="J29" s="32">
        <f t="shared" si="0"/>
        <v>14</v>
      </c>
      <c r="K29" s="32" t="s">
        <v>914</v>
      </c>
    </row>
    <row r="30" spans="2:11" ht="16.5" x14ac:dyDescent="0.3">
      <c r="B30" s="31"/>
      <c r="C30" s="31" t="s">
        <v>426</v>
      </c>
      <c r="D30" s="34"/>
      <c r="E30" s="31"/>
      <c r="F30" s="31"/>
      <c r="J30" s="32">
        <f t="shared" si="0"/>
        <v>15</v>
      </c>
      <c r="K30" s="32" t="s">
        <v>916</v>
      </c>
    </row>
    <row r="31" spans="2:11" ht="16.5" x14ac:dyDescent="0.3">
      <c r="B31" s="31"/>
      <c r="C31" s="34"/>
      <c r="D31" s="34"/>
      <c r="E31" s="31"/>
      <c r="F31" s="31"/>
      <c r="J31" s="32">
        <f t="shared" si="0"/>
        <v>16</v>
      </c>
    </row>
    <row r="32" spans="2:11" ht="16.5" x14ac:dyDescent="0.3">
      <c r="J32" s="32">
        <f t="shared" si="0"/>
        <v>17</v>
      </c>
    </row>
    <row r="33" spans="10:10" ht="16.5" x14ac:dyDescent="0.3">
      <c r="J33" s="32">
        <f t="shared" si="0"/>
        <v>18</v>
      </c>
    </row>
    <row r="34" spans="10:10" ht="16.5" x14ac:dyDescent="0.3">
      <c r="J34" s="32">
        <f t="shared" si="0"/>
        <v>19</v>
      </c>
    </row>
    <row r="35" spans="10:10" ht="16.5" x14ac:dyDescent="0.3">
      <c r="J35" s="32">
        <f t="shared" si="0"/>
        <v>20</v>
      </c>
    </row>
    <row r="36" spans="10:10" ht="16.5" x14ac:dyDescent="0.3">
      <c r="J36" s="32">
        <f t="shared" si="0"/>
        <v>21</v>
      </c>
    </row>
    <row r="37" spans="10:10" ht="16.5" x14ac:dyDescent="0.3">
      <c r="J37" s="32">
        <f t="shared" si="0"/>
        <v>22</v>
      </c>
    </row>
    <row r="38" spans="10:10" ht="16.5" x14ac:dyDescent="0.3">
      <c r="J38" s="32">
        <f t="shared" si="0"/>
        <v>23</v>
      </c>
    </row>
    <row r="39" spans="10:10" ht="16.5" x14ac:dyDescent="0.3">
      <c r="J39" s="32">
        <f t="shared" si="0"/>
        <v>24</v>
      </c>
    </row>
    <row r="40" spans="10:10" ht="16.5" x14ac:dyDescent="0.3">
      <c r="J40" s="32">
        <f t="shared" si="0"/>
        <v>25</v>
      </c>
    </row>
    <row r="41" spans="10:10" ht="16.5" x14ac:dyDescent="0.3">
      <c r="J41" s="32">
        <f t="shared" si="0"/>
        <v>26</v>
      </c>
    </row>
    <row r="42" spans="10:10" ht="16.5" x14ac:dyDescent="0.3">
      <c r="J42" s="32">
        <f t="shared" si="0"/>
        <v>27</v>
      </c>
    </row>
    <row r="43" spans="10:10" ht="16.5" x14ac:dyDescent="0.3">
      <c r="J43" s="32">
        <f t="shared" si="0"/>
        <v>28</v>
      </c>
    </row>
    <row r="44" spans="10:10" ht="16.5" x14ac:dyDescent="0.3">
      <c r="J44" s="32">
        <f t="shared" si="0"/>
        <v>29</v>
      </c>
    </row>
    <row r="45" spans="10:10" ht="16.5" x14ac:dyDescent="0.3">
      <c r="J45" s="32">
        <f t="shared" si="0"/>
        <v>30</v>
      </c>
    </row>
    <row r="46" spans="10:10" ht="16.5" x14ac:dyDescent="0.3">
      <c r="J46" s="32">
        <f t="shared" si="0"/>
        <v>31</v>
      </c>
    </row>
    <row r="47" spans="10:10" ht="16.5" x14ac:dyDescent="0.3">
      <c r="J47" s="32">
        <f t="shared" si="0"/>
        <v>32</v>
      </c>
    </row>
    <row r="48" spans="10:10" ht="16.5" x14ac:dyDescent="0.3">
      <c r="J48" s="32">
        <f t="shared" si="0"/>
        <v>33</v>
      </c>
    </row>
    <row r="49" spans="10:10" ht="16.5" x14ac:dyDescent="0.3">
      <c r="J49" s="32">
        <f t="shared" si="0"/>
        <v>34</v>
      </c>
    </row>
    <row r="50" spans="10:10" ht="16.5" x14ac:dyDescent="0.3">
      <c r="J50" s="32">
        <f t="shared" si="0"/>
        <v>35</v>
      </c>
    </row>
    <row r="51" spans="10:10" ht="16.5" x14ac:dyDescent="0.3">
      <c r="J51" s="32">
        <f t="shared" si="0"/>
        <v>36</v>
      </c>
    </row>
    <row r="52" spans="10:10" ht="16.5" x14ac:dyDescent="0.3">
      <c r="J52" s="32">
        <f t="shared" si="0"/>
        <v>37</v>
      </c>
    </row>
    <row r="53" spans="10:10" ht="16.5" x14ac:dyDescent="0.3">
      <c r="J53" s="32">
        <f t="shared" si="0"/>
        <v>38</v>
      </c>
    </row>
    <row r="54" spans="10:10" ht="16.5" x14ac:dyDescent="0.3">
      <c r="J54" s="32">
        <f t="shared" si="0"/>
        <v>39</v>
      </c>
    </row>
    <row r="55" spans="10:10" ht="16.5" x14ac:dyDescent="0.3">
      <c r="J55" s="32">
        <f t="shared" si="0"/>
        <v>40</v>
      </c>
    </row>
    <row r="56" spans="10:10" ht="16.5" x14ac:dyDescent="0.3">
      <c r="J56" s="32">
        <f t="shared" si="0"/>
        <v>41</v>
      </c>
    </row>
    <row r="57" spans="10:10" ht="16.5" x14ac:dyDescent="0.3">
      <c r="J57" s="32">
        <f t="shared" si="0"/>
        <v>42</v>
      </c>
    </row>
    <row r="58" spans="10:10" ht="16.5" x14ac:dyDescent="0.3">
      <c r="J58" s="32">
        <f t="shared" si="0"/>
        <v>43</v>
      </c>
    </row>
    <row r="59" spans="10:10" ht="16.5" x14ac:dyDescent="0.3">
      <c r="J59" s="32">
        <f t="shared" si="0"/>
        <v>44</v>
      </c>
    </row>
    <row r="60" spans="10:10" ht="16.5" x14ac:dyDescent="0.3">
      <c r="J60" s="32">
        <f t="shared" si="0"/>
        <v>45</v>
      </c>
    </row>
    <row r="61" spans="10:10" ht="16.5" x14ac:dyDescent="0.3">
      <c r="J61" s="32">
        <f t="shared" si="0"/>
        <v>46</v>
      </c>
    </row>
    <row r="62" spans="10:10" ht="16.5" x14ac:dyDescent="0.3">
      <c r="J62" s="32">
        <f t="shared" si="0"/>
        <v>47</v>
      </c>
    </row>
    <row r="63" spans="10:10" ht="16.5" x14ac:dyDescent="0.3">
      <c r="J63" s="32">
        <f t="shared" si="0"/>
        <v>48</v>
      </c>
    </row>
    <row r="64" spans="10:10" ht="16.5" x14ac:dyDescent="0.3">
      <c r="J64" s="32">
        <f t="shared" si="0"/>
        <v>49</v>
      </c>
    </row>
    <row r="65" spans="10:10" ht="16.5" x14ac:dyDescent="0.3">
      <c r="J65" s="32">
        <f t="shared" si="0"/>
        <v>50</v>
      </c>
    </row>
  </sheetData>
  <sheetProtection password="CA59" sheet="1" objects="1" scenarios="1"/>
  <mergeCells count="2">
    <mergeCell ref="B10:E10"/>
    <mergeCell ref="B11:E11"/>
  </mergeCells>
  <phoneticPr fontId="3" type="noConversion"/>
  <dataValidations count="4">
    <dataValidation type="list" allowBlank="1" showInputMessage="1" showErrorMessage="1" sqref="D19:D22">
      <formula1>$J$15:$J$65</formula1>
    </dataValidation>
    <dataValidation type="list" allowBlank="1" showInputMessage="1" showErrorMessage="1" sqref="D23:D24">
      <formula1>$K$15:$K$30</formula1>
    </dataValidation>
    <dataValidation type="list" allowBlank="1" showInputMessage="1" showErrorMessage="1" sqref="D16">
      <formula1>$H$8:$H$9</formula1>
    </dataValidation>
    <dataValidation type="list" allowBlank="1" showInputMessage="1" showErrorMessage="1" sqref="D12">
      <formula1>$J$15:$J$18</formula1>
    </dataValidation>
  </dataValidations>
  <pageMargins left="0.75" right="0.75" top="1" bottom="1" header="0.5" footer="0.5"/>
  <pageSetup paperSize="9" orientation="portrait" verticalDpi="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6:E30"/>
  <sheetViews>
    <sheetView showGridLines="0" workbookViewId="0"/>
  </sheetViews>
  <sheetFormatPr defaultRowHeight="15" x14ac:dyDescent="0.25"/>
  <cols>
    <col min="1" max="1" width="2.7109375" customWidth="1"/>
    <col min="2" max="2" width="4.7109375" customWidth="1"/>
    <col min="4" max="4" width="132.85546875" customWidth="1"/>
    <col min="5" max="5" width="9.28515625" customWidth="1"/>
  </cols>
  <sheetData>
    <row r="6" spans="2:5" x14ac:dyDescent="0.25">
      <c r="B6" s="1"/>
      <c r="C6" s="1"/>
      <c r="D6" s="1"/>
      <c r="E6" s="1"/>
    </row>
    <row r="7" spans="2:5" ht="16.5" x14ac:dyDescent="0.3">
      <c r="B7" s="31" t="str">
        <f>"Selected Project:  "&amp;BasicData!$E$12</f>
        <v>Selected Project:  Bosnia Herzegovina: Mainstreaming Karst Peatlands Conservation Concerns into Key Economic Sectors - KARST</v>
      </c>
      <c r="C7" s="1"/>
      <c r="D7" s="1"/>
      <c r="E7" s="1"/>
    </row>
    <row r="8" spans="2:5" hidden="1" x14ac:dyDescent="0.25">
      <c r="B8" s="1"/>
      <c r="C8" s="1"/>
      <c r="D8" s="1"/>
      <c r="E8" s="1"/>
    </row>
    <row r="9" spans="2:5" hidden="1" x14ac:dyDescent="0.25">
      <c r="B9" s="1"/>
      <c r="C9" s="1"/>
      <c r="D9" s="1"/>
      <c r="E9" s="1"/>
    </row>
    <row r="10" spans="2:5" s="3" customFormat="1" ht="20.25" x14ac:dyDescent="0.3">
      <c r="B10" s="282" t="s">
        <v>923</v>
      </c>
      <c r="C10" s="282"/>
      <c r="D10" s="282"/>
      <c r="E10" s="282"/>
    </row>
    <row r="11" spans="2:5" s="3" customFormat="1" ht="16.5" x14ac:dyDescent="0.3">
      <c r="B11" s="325" t="s">
        <v>924</v>
      </c>
      <c r="C11" s="325"/>
      <c r="D11" s="325"/>
      <c r="E11" s="325"/>
    </row>
    <row r="12" spans="2:5" s="3" customFormat="1" ht="16.5" x14ac:dyDescent="0.3">
      <c r="B12" s="325"/>
      <c r="C12" s="325"/>
      <c r="D12" s="325"/>
      <c r="E12" s="325"/>
    </row>
    <row r="13" spans="2:5" s="3" customFormat="1" ht="33" x14ac:dyDescent="0.3">
      <c r="B13" s="217"/>
      <c r="C13" s="217"/>
      <c r="D13" s="117" t="s">
        <v>568</v>
      </c>
      <c r="E13" s="217"/>
    </row>
    <row r="14" spans="2:5" s="3" customFormat="1" ht="16.5" x14ac:dyDescent="0.3">
      <c r="B14" s="2"/>
      <c r="C14" s="2"/>
      <c r="D14" s="117"/>
      <c r="E14" s="2"/>
    </row>
    <row r="15" spans="2:5" s="3" customFormat="1" ht="16.5" x14ac:dyDescent="0.3">
      <c r="B15" s="2"/>
      <c r="C15" s="2"/>
      <c r="D15" s="140" t="s">
        <v>925</v>
      </c>
      <c r="E15" s="2"/>
    </row>
    <row r="16" spans="2:5" s="3" customFormat="1" ht="16.5" x14ac:dyDescent="0.3">
      <c r="B16" s="2"/>
      <c r="C16" s="2"/>
      <c r="D16" s="218" t="s">
        <v>926</v>
      </c>
      <c r="E16" s="2"/>
    </row>
    <row r="17" spans="2:5" ht="33" x14ac:dyDescent="0.3">
      <c r="B17" s="2"/>
      <c r="C17" s="2"/>
      <c r="D17" s="219" t="s">
        <v>569</v>
      </c>
      <c r="E17" s="2"/>
    </row>
    <row r="18" spans="2:5" ht="49.5" x14ac:dyDescent="0.25">
      <c r="B18" s="1"/>
      <c r="C18" s="1"/>
      <c r="D18" s="219" t="s">
        <v>412</v>
      </c>
      <c r="E18" s="1"/>
    </row>
    <row r="19" spans="2:5" ht="16.5" x14ac:dyDescent="0.25">
      <c r="B19" s="1"/>
      <c r="C19" s="1"/>
      <c r="D19" s="219" t="s">
        <v>927</v>
      </c>
      <c r="E19" s="1"/>
    </row>
    <row r="20" spans="2:5" ht="16.5" x14ac:dyDescent="0.25">
      <c r="B20" s="1"/>
      <c r="C20" s="1"/>
      <c r="D20" s="220" t="s">
        <v>928</v>
      </c>
      <c r="E20" s="1"/>
    </row>
    <row r="21" spans="2:5" ht="16.5" x14ac:dyDescent="0.25">
      <c r="B21" s="1"/>
      <c r="C21" s="1"/>
      <c r="D21" s="117"/>
      <c r="E21" s="1"/>
    </row>
    <row r="22" spans="2:5" ht="16.5" x14ac:dyDescent="0.25">
      <c r="B22" s="1"/>
      <c r="C22" s="1"/>
      <c r="D22" s="221" t="s">
        <v>929</v>
      </c>
      <c r="E22" s="1"/>
    </row>
    <row r="23" spans="2:5" ht="16.5" x14ac:dyDescent="0.25">
      <c r="B23" s="1"/>
      <c r="C23" s="1"/>
      <c r="D23" s="222" t="s">
        <v>930</v>
      </c>
      <c r="E23" s="1"/>
    </row>
    <row r="24" spans="2:5" ht="33" x14ac:dyDescent="0.25">
      <c r="B24" s="1"/>
      <c r="C24" s="1"/>
      <c r="D24" s="223" t="s">
        <v>413</v>
      </c>
      <c r="E24" s="1"/>
    </row>
    <row r="25" spans="2:5" ht="16.5" x14ac:dyDescent="0.25">
      <c r="B25" s="1"/>
      <c r="C25" s="1"/>
      <c r="D25" s="222" t="s">
        <v>931</v>
      </c>
      <c r="E25" s="1"/>
    </row>
    <row r="26" spans="2:5" ht="49.5" x14ac:dyDescent="0.25">
      <c r="B26" s="1"/>
      <c r="C26" s="1"/>
      <c r="D26" s="223" t="s">
        <v>414</v>
      </c>
      <c r="E26" s="1"/>
    </row>
    <row r="27" spans="2:5" ht="16.5" x14ac:dyDescent="0.25">
      <c r="B27" s="1"/>
      <c r="C27" s="1"/>
      <c r="D27" s="222" t="s">
        <v>242</v>
      </c>
      <c r="E27" s="1"/>
    </row>
    <row r="28" spans="2:5" ht="49.5" x14ac:dyDescent="0.25">
      <c r="B28" s="1"/>
      <c r="C28" s="1"/>
      <c r="D28" s="223" t="s">
        <v>415</v>
      </c>
      <c r="E28" s="1"/>
    </row>
    <row r="29" spans="2:5" x14ac:dyDescent="0.25">
      <c r="B29" s="1"/>
      <c r="C29" s="1"/>
      <c r="D29" s="1"/>
      <c r="E29" s="1"/>
    </row>
    <row r="30" spans="2:5" x14ac:dyDescent="0.25">
      <c r="B30" s="1"/>
      <c r="C30" s="1"/>
      <c r="D30" s="1"/>
      <c r="E30" s="1"/>
    </row>
  </sheetData>
  <sheetProtection password="CA59" sheet="1" objects="1" scenarios="1"/>
  <mergeCells count="3">
    <mergeCell ref="B10:E10"/>
    <mergeCell ref="B12:E12"/>
    <mergeCell ref="B11:E11"/>
  </mergeCells>
  <phoneticPr fontId="3" type="noConversion"/>
  <pageMargins left="0.75" right="0.75" top="1" bottom="1" header="0.5" footer="0.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18"/>
  <sheetViews>
    <sheetView workbookViewId="0">
      <selection activeCell="D19" sqref="D19"/>
    </sheetView>
  </sheetViews>
  <sheetFormatPr defaultRowHeight="15" x14ac:dyDescent="0.25"/>
  <cols>
    <col min="1" max="1" width="12.7109375" bestFit="1" customWidth="1"/>
    <col min="2" max="2" width="7.28515625" customWidth="1"/>
    <col min="3" max="3" width="29.42578125" customWidth="1"/>
    <col min="4" max="4" width="4.28515625" bestFit="1" customWidth="1"/>
    <col min="5" max="5" width="6.85546875" customWidth="1"/>
    <col min="6" max="6" width="32.28515625" style="153" customWidth="1"/>
    <col min="7" max="7" width="78" style="162" customWidth="1"/>
  </cols>
  <sheetData>
    <row r="1" spans="1:14" x14ac:dyDescent="0.25">
      <c r="A1" s="148" t="s">
        <v>429</v>
      </c>
      <c r="B1" s="148" t="s">
        <v>430</v>
      </c>
      <c r="C1" s="148" t="s">
        <v>431</v>
      </c>
      <c r="D1" s="148"/>
      <c r="E1" s="148" t="s">
        <v>432</v>
      </c>
      <c r="F1" s="149" t="s">
        <v>433</v>
      </c>
      <c r="G1" s="161" t="s">
        <v>434</v>
      </c>
      <c r="M1">
        <v>1</v>
      </c>
      <c r="N1" t="s">
        <v>1488</v>
      </c>
    </row>
    <row r="2" spans="1:14" ht="18.75" x14ac:dyDescent="0.3">
      <c r="A2" s="148"/>
      <c r="B2" s="148"/>
      <c r="C2" s="148"/>
      <c r="D2" s="148"/>
      <c r="E2" s="148"/>
      <c r="F2" s="149"/>
      <c r="G2" s="163" t="s">
        <v>1798</v>
      </c>
      <c r="M2">
        <f>M1+1</f>
        <v>2</v>
      </c>
      <c r="N2" t="s">
        <v>1489</v>
      </c>
    </row>
    <row r="3" spans="1:14" x14ac:dyDescent="0.25">
      <c r="A3" s="148"/>
      <c r="B3" s="148"/>
      <c r="C3" s="148"/>
      <c r="D3" s="148"/>
      <c r="E3" s="148"/>
      <c r="F3" s="149"/>
      <c r="G3" s="161"/>
      <c r="M3">
        <f>M2+1</f>
        <v>3</v>
      </c>
      <c r="N3" t="s">
        <v>1490</v>
      </c>
    </row>
    <row r="4" spans="1:14" x14ac:dyDescent="0.25">
      <c r="A4" s="148"/>
      <c r="B4" s="148"/>
      <c r="C4" s="148"/>
      <c r="D4" s="148"/>
      <c r="E4" s="148"/>
      <c r="F4" s="149"/>
      <c r="G4" s="160" t="s">
        <v>1799</v>
      </c>
      <c r="M4" t="e">
        <f>#REF!+1</f>
        <v>#REF!</v>
      </c>
      <c r="N4" t="s">
        <v>1495</v>
      </c>
    </row>
    <row r="5" spans="1:14" x14ac:dyDescent="0.25">
      <c r="A5" t="s">
        <v>435</v>
      </c>
      <c r="B5" t="s">
        <v>440</v>
      </c>
      <c r="C5" t="s">
        <v>1515</v>
      </c>
      <c r="D5" t="s">
        <v>441</v>
      </c>
      <c r="E5" t="s">
        <v>438</v>
      </c>
      <c r="F5" s="150" t="s">
        <v>1515</v>
      </c>
      <c r="G5" s="162" t="str">
        <f>IF(H5="","",H5)</f>
        <v/>
      </c>
      <c r="M5" t="e">
        <f>M4+1</f>
        <v>#REF!</v>
      </c>
      <c r="N5" t="s">
        <v>1496</v>
      </c>
    </row>
    <row r="6" spans="1:14" x14ac:dyDescent="0.25">
      <c r="F6" s="149"/>
      <c r="M6" t="e">
        <f>M5+1</f>
        <v>#REF!</v>
      </c>
      <c r="N6" t="s">
        <v>1497</v>
      </c>
    </row>
    <row r="7" spans="1:14" x14ac:dyDescent="0.25">
      <c r="A7" s="148"/>
      <c r="B7" s="148"/>
      <c r="C7" s="148"/>
      <c r="D7" s="148"/>
      <c r="E7" s="148"/>
      <c r="F7" s="149"/>
      <c r="G7" s="160" t="s">
        <v>1800</v>
      </c>
      <c r="M7" t="e">
        <f>M6+1</f>
        <v>#REF!</v>
      </c>
      <c r="N7" t="s">
        <v>1498</v>
      </c>
    </row>
    <row r="8" spans="1:14" x14ac:dyDescent="0.25">
      <c r="A8" t="s">
        <v>1415</v>
      </c>
      <c r="B8" t="s">
        <v>1796</v>
      </c>
      <c r="C8" t="s">
        <v>540</v>
      </c>
      <c r="D8" t="s">
        <v>436</v>
      </c>
      <c r="E8" t="s">
        <v>438</v>
      </c>
      <c r="F8" s="157" t="s">
        <v>1415</v>
      </c>
      <c r="G8" s="162" t="str">
        <f>IF(H8="","",H8)</f>
        <v/>
      </c>
    </row>
    <row r="9" spans="1:14" x14ac:dyDescent="0.25">
      <c r="F9" s="149"/>
    </row>
    <row r="10" spans="1:14" x14ac:dyDescent="0.25">
      <c r="F10" s="149"/>
      <c r="G10" s="160" t="s">
        <v>1801</v>
      </c>
    </row>
    <row r="11" spans="1:14" x14ac:dyDescent="0.25">
      <c r="A11" t="s">
        <v>886</v>
      </c>
      <c r="B11" t="s">
        <v>589</v>
      </c>
      <c r="C11" t="s">
        <v>1818</v>
      </c>
      <c r="D11" s="153" t="s">
        <v>1785</v>
      </c>
      <c r="E11" s="153" t="s">
        <v>438</v>
      </c>
      <c r="F11" s="158" t="s">
        <v>888</v>
      </c>
      <c r="G11" s="162" t="str">
        <f>IF(H11="","",H11)</f>
        <v/>
      </c>
    </row>
    <row r="12" spans="1:14" x14ac:dyDescent="0.25">
      <c r="F12" s="149"/>
      <c r="G12" s="160"/>
    </row>
    <row r="13" spans="1:14" x14ac:dyDescent="0.25">
      <c r="F13" s="149"/>
      <c r="G13" s="160" t="s">
        <v>1802</v>
      </c>
    </row>
    <row r="14" spans="1:14" x14ac:dyDescent="0.25">
      <c r="A14" t="s">
        <v>1415</v>
      </c>
      <c r="B14" t="s">
        <v>1797</v>
      </c>
      <c r="C14" t="s">
        <v>1199</v>
      </c>
      <c r="D14" t="s">
        <v>463</v>
      </c>
      <c r="E14" t="s">
        <v>438</v>
      </c>
      <c r="F14" s="157" t="s">
        <v>1762</v>
      </c>
      <c r="G14" s="162" t="str">
        <f>IF(H14="","",H14)</f>
        <v/>
      </c>
    </row>
    <row r="15" spans="1:14" x14ac:dyDescent="0.25">
      <c r="F15" s="149"/>
      <c r="G15" s="160"/>
    </row>
    <row r="16" spans="1:14" x14ac:dyDescent="0.25">
      <c r="F16" s="149"/>
      <c r="G16" s="160" t="s">
        <v>1803</v>
      </c>
    </row>
    <row r="17" spans="1:7" x14ac:dyDescent="0.25">
      <c r="A17" t="s">
        <v>1794</v>
      </c>
      <c r="B17" t="s">
        <v>1714</v>
      </c>
      <c r="C17" t="s">
        <v>1826</v>
      </c>
      <c r="D17" t="s">
        <v>1795</v>
      </c>
      <c r="E17" t="s">
        <v>438</v>
      </c>
      <c r="F17" s="159" t="s">
        <v>1794</v>
      </c>
      <c r="G17" s="162" t="s">
        <v>1427</v>
      </c>
    </row>
    <row r="18" spans="1:7" x14ac:dyDescent="0.25">
      <c r="A18" t="s">
        <v>1794</v>
      </c>
      <c r="B18" t="s">
        <v>1688</v>
      </c>
      <c r="C18" t="s">
        <v>1828</v>
      </c>
      <c r="D18" t="s">
        <v>1749</v>
      </c>
      <c r="E18" t="s">
        <v>438</v>
      </c>
      <c r="F18" s="159" t="s">
        <v>1794</v>
      </c>
      <c r="G18" s="162" t="s">
        <v>1427</v>
      </c>
    </row>
  </sheetData>
  <phoneticPr fontId="3" type="noConversion"/>
  <pageMargins left="0.75" right="0.75" top="1" bottom="1" header="0.5" footer="0.5"/>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8"/>
  <sheetViews>
    <sheetView workbookViewId="0">
      <selection activeCell="A3" sqref="A3:A4"/>
    </sheetView>
  </sheetViews>
  <sheetFormatPr defaultRowHeight="15" x14ac:dyDescent="0.25"/>
  <cols>
    <col min="1" max="1" width="39.28515625" customWidth="1"/>
    <col min="2" max="2" width="13.85546875" customWidth="1"/>
    <col min="3" max="6" width="17" customWidth="1"/>
  </cols>
  <sheetData>
    <row r="1" spans="1:7" ht="15.75" x14ac:dyDescent="0.25">
      <c r="A1" s="251" t="s">
        <v>243</v>
      </c>
    </row>
    <row r="2" spans="1:7" ht="15.75" x14ac:dyDescent="0.25">
      <c r="A2" s="251" t="s">
        <v>244</v>
      </c>
      <c r="B2" s="251"/>
      <c r="C2" s="251"/>
      <c r="D2" s="251"/>
      <c r="F2" s="251"/>
      <c r="G2" s="251"/>
    </row>
    <row r="3" spans="1:7" ht="16.5" x14ac:dyDescent="0.3">
      <c r="A3" s="331" t="s">
        <v>245</v>
      </c>
      <c r="B3" s="333" t="s">
        <v>246</v>
      </c>
      <c r="C3" s="335" t="s">
        <v>247</v>
      </c>
      <c r="D3" s="336"/>
    </row>
    <row r="4" spans="1:7" ht="42.75" customHeight="1" x14ac:dyDescent="0.3">
      <c r="A4" s="332"/>
      <c r="B4" s="334"/>
      <c r="C4" s="253" t="s">
        <v>248</v>
      </c>
      <c r="D4" s="253" t="s">
        <v>249</v>
      </c>
    </row>
    <row r="5" spans="1:7" ht="165" x14ac:dyDescent="0.25">
      <c r="A5" s="19" t="s">
        <v>35</v>
      </c>
      <c r="B5" s="19">
        <v>226558100</v>
      </c>
      <c r="C5" s="19">
        <v>37758</v>
      </c>
      <c r="D5" s="19" t="s">
        <v>36</v>
      </c>
    </row>
    <row r="6" spans="1:7" ht="16.5" x14ac:dyDescent="0.25">
      <c r="A6" s="19"/>
      <c r="B6" s="19"/>
      <c r="C6" s="19"/>
      <c r="D6" s="19"/>
    </row>
    <row r="7" spans="1:7" ht="16.5" x14ac:dyDescent="0.25">
      <c r="A7" s="19"/>
      <c r="B7" s="19"/>
      <c r="C7" s="19"/>
      <c r="D7" s="19"/>
    </row>
    <row r="8" spans="1:7" ht="16.5" x14ac:dyDescent="0.25">
      <c r="A8" s="19"/>
      <c r="B8" s="19"/>
      <c r="C8" s="19"/>
      <c r="D8" s="19"/>
    </row>
    <row r="9" spans="1:7" ht="16.5" x14ac:dyDescent="0.25">
      <c r="A9" s="19"/>
      <c r="B9" s="19"/>
      <c r="C9" s="19"/>
      <c r="D9" s="19"/>
    </row>
    <row r="11" spans="1:7" ht="15.75" x14ac:dyDescent="0.25">
      <c r="A11" s="251" t="s">
        <v>250</v>
      </c>
    </row>
    <row r="12" spans="1:7" ht="16.5" x14ac:dyDescent="0.3">
      <c r="A12" s="331" t="s">
        <v>251</v>
      </c>
      <c r="B12" s="333" t="s">
        <v>252</v>
      </c>
      <c r="C12" s="335" t="s">
        <v>247</v>
      </c>
      <c r="D12" s="336"/>
    </row>
    <row r="13" spans="1:7" ht="39" customHeight="1" x14ac:dyDescent="0.3">
      <c r="A13" s="332"/>
      <c r="B13" s="334"/>
      <c r="C13" s="253" t="s">
        <v>248</v>
      </c>
      <c r="D13" s="253" t="s">
        <v>249</v>
      </c>
    </row>
    <row r="14" spans="1:7" ht="16.5" x14ac:dyDescent="0.25">
      <c r="A14" s="19" t="s">
        <v>1160</v>
      </c>
      <c r="B14">
        <v>208529200</v>
      </c>
      <c r="C14">
        <v>37758</v>
      </c>
      <c r="D14" t="s">
        <v>36</v>
      </c>
    </row>
    <row r="15" spans="1:7" ht="16.5" x14ac:dyDescent="0.25">
      <c r="A15" s="19"/>
    </row>
    <row r="16" spans="1:7" ht="16.5" x14ac:dyDescent="0.25">
      <c r="A16" s="19"/>
    </row>
    <row r="17" spans="1:6" ht="16.5" x14ac:dyDescent="0.25">
      <c r="A17" s="19"/>
    </row>
    <row r="18" spans="1:6" ht="16.5" x14ac:dyDescent="0.25">
      <c r="A18" s="19"/>
    </row>
    <row r="21" spans="1:6" ht="15.75" x14ac:dyDescent="0.25">
      <c r="A21" s="251" t="s">
        <v>253</v>
      </c>
    </row>
    <row r="22" spans="1:6" ht="33" x14ac:dyDescent="0.3">
      <c r="A22" s="326" t="s">
        <v>254</v>
      </c>
      <c r="B22" s="254" t="s">
        <v>255</v>
      </c>
      <c r="C22" s="328" t="s">
        <v>256</v>
      </c>
      <c r="D22" s="329"/>
      <c r="E22" s="329"/>
      <c r="F22" s="330"/>
    </row>
    <row r="23" spans="1:6" ht="16.5" x14ac:dyDescent="0.3">
      <c r="A23" s="327"/>
      <c r="B23" s="252"/>
      <c r="C23" s="255" t="s">
        <v>257</v>
      </c>
      <c r="D23" s="255" t="s">
        <v>258</v>
      </c>
      <c r="E23" s="255" t="s">
        <v>259</v>
      </c>
      <c r="F23" s="255" t="s">
        <v>260</v>
      </c>
    </row>
    <row r="24" spans="1:6" ht="16.5" x14ac:dyDescent="0.25">
      <c r="A24" s="231"/>
    </row>
    <row r="25" spans="1:6" ht="16.5" x14ac:dyDescent="0.25">
      <c r="A25" s="231"/>
    </row>
    <row r="26" spans="1:6" ht="16.5" x14ac:dyDescent="0.25">
      <c r="A26" s="231"/>
    </row>
    <row r="27" spans="1:6" ht="16.5" x14ac:dyDescent="0.25">
      <c r="A27" s="231"/>
    </row>
    <row r="28" spans="1:6" ht="16.5" x14ac:dyDescent="0.25">
      <c r="A28" s="231"/>
    </row>
  </sheetData>
  <mergeCells count="8">
    <mergeCell ref="A22:A23"/>
    <mergeCell ref="C22:F22"/>
    <mergeCell ref="A3:A4"/>
    <mergeCell ref="B3:B4"/>
    <mergeCell ref="C3:D3"/>
    <mergeCell ref="A12:A13"/>
    <mergeCell ref="B12:B13"/>
    <mergeCell ref="C12:D12"/>
  </mergeCells>
  <phoneticPr fontId="3" type="noConversion"/>
  <pageMargins left="0.75" right="0.75" top="1" bottom="1" header="0.5" footer="0.5"/>
  <pageSetup orientation="portrait" verticalDpi="0"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U92"/>
  <sheetViews>
    <sheetView topLeftCell="A22" workbookViewId="0">
      <selection activeCell="U92" sqref="U92"/>
    </sheetView>
  </sheetViews>
  <sheetFormatPr defaultRowHeight="15" x14ac:dyDescent="0.25"/>
  <cols>
    <col min="1" max="1" width="3.85546875" customWidth="1"/>
    <col min="3" max="5" width="6.5703125" customWidth="1"/>
    <col min="6" max="21" width="6.140625" customWidth="1"/>
  </cols>
  <sheetData>
    <row r="1" spans="1:21" ht="15.75" x14ac:dyDescent="0.25">
      <c r="A1" s="251" t="s">
        <v>975</v>
      </c>
    </row>
    <row r="3" spans="1:21" ht="16.5" x14ac:dyDescent="0.3">
      <c r="A3" s="256" t="s">
        <v>980</v>
      </c>
      <c r="B3" s="73"/>
      <c r="C3" s="73"/>
      <c r="D3" s="73"/>
      <c r="E3" s="73"/>
      <c r="F3" s="73"/>
      <c r="G3" s="73"/>
      <c r="H3" s="73"/>
      <c r="I3" s="73"/>
      <c r="J3" s="73"/>
      <c r="K3" s="73"/>
      <c r="L3" s="73"/>
      <c r="M3" s="73"/>
      <c r="N3" s="73"/>
      <c r="O3" s="73"/>
      <c r="P3" s="73"/>
      <c r="Q3" s="73"/>
      <c r="R3" s="73"/>
      <c r="S3" s="73"/>
      <c r="T3" s="73"/>
      <c r="U3" s="73"/>
    </row>
    <row r="4" spans="1:21" ht="16.5" x14ac:dyDescent="0.3">
      <c r="A4" s="256"/>
      <c r="B4" s="73"/>
      <c r="C4" s="73"/>
      <c r="D4" s="73"/>
      <c r="E4" s="73"/>
      <c r="F4" s="73"/>
      <c r="G4" s="73"/>
      <c r="H4" s="73"/>
      <c r="I4" s="73"/>
      <c r="J4" s="73"/>
      <c r="K4" s="73"/>
      <c r="L4" s="73"/>
      <c r="M4" s="73"/>
      <c r="N4" s="73"/>
      <c r="O4" s="73"/>
      <c r="P4" s="73"/>
      <c r="Q4" s="73"/>
      <c r="R4" s="73"/>
      <c r="S4" s="73"/>
      <c r="T4" s="73"/>
      <c r="U4" s="73"/>
    </row>
    <row r="5" spans="1:21" ht="16.5" x14ac:dyDescent="0.3">
      <c r="A5" s="73"/>
      <c r="B5" s="341" t="s">
        <v>981</v>
      </c>
      <c r="C5" s="341"/>
      <c r="D5" s="341"/>
      <c r="E5" s="341"/>
      <c r="F5" s="342" t="s">
        <v>358</v>
      </c>
      <c r="G5" s="343"/>
      <c r="H5" s="344"/>
      <c r="I5" s="338" t="s">
        <v>982</v>
      </c>
      <c r="J5" s="339"/>
      <c r="K5" s="339"/>
      <c r="L5" s="340"/>
      <c r="M5" s="338" t="s">
        <v>982</v>
      </c>
      <c r="N5" s="339"/>
      <c r="O5" s="340"/>
      <c r="P5" s="338" t="s">
        <v>982</v>
      </c>
      <c r="Q5" s="339"/>
      <c r="R5" s="340"/>
      <c r="S5" s="338" t="s">
        <v>982</v>
      </c>
      <c r="T5" s="339"/>
      <c r="U5" s="340"/>
    </row>
    <row r="6" spans="1:21" ht="16.5" customHeight="1" x14ac:dyDescent="0.3">
      <c r="A6" s="73"/>
      <c r="B6" s="345" t="s">
        <v>983</v>
      </c>
      <c r="C6" s="345"/>
      <c r="D6" s="345"/>
      <c r="E6" s="345"/>
      <c r="F6" s="346"/>
      <c r="G6" s="347"/>
      <c r="H6" s="348"/>
      <c r="I6" s="337"/>
      <c r="J6" s="337"/>
      <c r="K6" s="337"/>
      <c r="L6" s="337"/>
      <c r="M6" s="337"/>
      <c r="N6" s="337"/>
      <c r="O6" s="337"/>
      <c r="P6" s="337"/>
      <c r="Q6" s="337"/>
      <c r="R6" s="337"/>
      <c r="S6" s="337"/>
      <c r="T6" s="337"/>
      <c r="U6" s="337"/>
    </row>
    <row r="7" spans="1:21" ht="16.5" customHeight="1" x14ac:dyDescent="0.3">
      <c r="A7" s="73"/>
      <c r="B7" s="345" t="s">
        <v>984</v>
      </c>
      <c r="C7" s="345"/>
      <c r="D7" s="345"/>
      <c r="E7" s="345"/>
      <c r="F7" s="346"/>
      <c r="G7" s="347"/>
      <c r="H7" s="348"/>
      <c r="I7" s="337"/>
      <c r="J7" s="337"/>
      <c r="K7" s="337"/>
      <c r="L7" s="337"/>
      <c r="M7" s="337"/>
      <c r="N7" s="337"/>
      <c r="O7" s="337"/>
      <c r="P7" s="337"/>
      <c r="Q7" s="337"/>
      <c r="R7" s="337"/>
      <c r="S7" s="337"/>
      <c r="T7" s="337"/>
      <c r="U7" s="337"/>
    </row>
    <row r="8" spans="1:21" ht="16.5" customHeight="1" x14ac:dyDescent="0.3">
      <c r="A8" s="73"/>
      <c r="B8" s="345" t="s">
        <v>985</v>
      </c>
      <c r="C8" s="345"/>
      <c r="D8" s="345"/>
      <c r="E8" s="345"/>
      <c r="F8" s="349"/>
      <c r="G8" s="350"/>
      <c r="H8" s="351"/>
      <c r="I8" s="73"/>
      <c r="J8" s="73"/>
      <c r="K8" s="73"/>
      <c r="L8" s="73"/>
      <c r="M8" s="73"/>
      <c r="N8" s="73"/>
      <c r="O8" s="73"/>
      <c r="P8" s="73"/>
      <c r="Q8" s="73"/>
      <c r="R8" s="73"/>
      <c r="S8" s="73"/>
      <c r="T8" s="73"/>
      <c r="U8" s="73"/>
    </row>
    <row r="9" spans="1:21" ht="16.5" customHeight="1" x14ac:dyDescent="0.3">
      <c r="A9" s="73"/>
      <c r="B9" s="345" t="s">
        <v>986</v>
      </c>
      <c r="C9" s="345"/>
      <c r="D9" s="345"/>
      <c r="E9" s="345"/>
      <c r="F9" s="349"/>
      <c r="G9" s="350"/>
      <c r="H9" s="351"/>
      <c r="I9" s="73"/>
      <c r="J9" s="73"/>
      <c r="K9" s="73"/>
      <c r="L9" s="73"/>
      <c r="M9" s="73"/>
      <c r="N9" s="73"/>
      <c r="O9" s="73"/>
      <c r="P9" s="73"/>
      <c r="Q9" s="73"/>
      <c r="R9" s="73"/>
      <c r="S9" s="73"/>
      <c r="T9" s="73"/>
      <c r="U9" s="73"/>
    </row>
    <row r="10" spans="1:21" ht="16.5" customHeight="1" x14ac:dyDescent="0.3">
      <c r="A10" s="73"/>
      <c r="B10" s="345" t="s">
        <v>987</v>
      </c>
      <c r="C10" s="345"/>
      <c r="D10" s="345"/>
      <c r="E10" s="345"/>
      <c r="F10" s="349"/>
      <c r="G10" s="350"/>
      <c r="H10" s="351"/>
      <c r="I10" s="73"/>
      <c r="J10" s="73"/>
      <c r="K10" s="73"/>
      <c r="L10" s="73"/>
      <c r="M10" s="73"/>
      <c r="N10" s="73"/>
      <c r="O10" s="73"/>
      <c r="P10" s="73"/>
      <c r="Q10" s="73"/>
      <c r="R10" s="73"/>
      <c r="S10" s="73"/>
      <c r="T10" s="73"/>
      <c r="U10" s="73"/>
    </row>
    <row r="11" spans="1:21" ht="16.5" customHeight="1" x14ac:dyDescent="0.3">
      <c r="A11" s="256"/>
      <c r="B11" s="345" t="s">
        <v>482</v>
      </c>
      <c r="C11" s="345"/>
      <c r="D11" s="345"/>
      <c r="E11" s="345"/>
      <c r="F11" s="349"/>
      <c r="G11" s="350"/>
      <c r="H11" s="351"/>
      <c r="I11" s="73"/>
      <c r="J11" s="73"/>
      <c r="K11" s="73"/>
      <c r="L11" s="73"/>
      <c r="M11" s="73"/>
      <c r="N11" s="73"/>
      <c r="O11" s="73"/>
      <c r="P11" s="73"/>
      <c r="Q11" s="73"/>
      <c r="R11" s="73"/>
      <c r="S11" s="73"/>
      <c r="T11" s="73"/>
      <c r="U11" s="73"/>
    </row>
    <row r="12" spans="1:21" ht="16.5" customHeight="1" x14ac:dyDescent="0.3">
      <c r="A12" s="256"/>
      <c r="B12" s="345" t="s">
        <v>483</v>
      </c>
      <c r="C12" s="345"/>
      <c r="D12" s="345"/>
      <c r="E12" s="345"/>
      <c r="F12" s="352">
        <f>SUM(F8:F11,I8:I11,M8:M11,P8:P11,S8:S11)</f>
        <v>0</v>
      </c>
      <c r="G12" s="353"/>
      <c r="H12" s="354"/>
      <c r="I12" s="73"/>
      <c r="J12" s="73"/>
      <c r="K12" s="73"/>
      <c r="L12" s="73"/>
      <c r="M12" s="73"/>
      <c r="N12" s="73"/>
      <c r="O12" s="73"/>
      <c r="P12" s="73"/>
      <c r="Q12" s="73"/>
      <c r="R12" s="73"/>
      <c r="S12" s="73"/>
      <c r="T12" s="73"/>
      <c r="U12" s="73"/>
    </row>
    <row r="13" spans="1:21" ht="16.5" x14ac:dyDescent="0.3">
      <c r="A13" s="73"/>
      <c r="B13" s="73"/>
      <c r="C13" s="73"/>
      <c r="D13" s="73"/>
      <c r="E13" s="73"/>
      <c r="F13" s="73"/>
      <c r="G13" s="73"/>
      <c r="H13" s="73"/>
      <c r="I13" s="73"/>
      <c r="J13" s="73"/>
      <c r="K13" s="73"/>
      <c r="L13" s="73"/>
      <c r="M13" s="73"/>
      <c r="N13" s="73"/>
      <c r="O13" s="73"/>
      <c r="P13" s="73"/>
      <c r="Q13" s="73"/>
      <c r="R13" s="73"/>
      <c r="S13" s="73"/>
      <c r="T13" s="73"/>
      <c r="U13" s="73"/>
    </row>
    <row r="14" spans="1:21" ht="16.5" x14ac:dyDescent="0.3">
      <c r="A14" s="256" t="s">
        <v>484</v>
      </c>
      <c r="B14" s="73"/>
      <c r="C14" s="73"/>
      <c r="D14" s="73"/>
      <c r="E14" s="73"/>
      <c r="F14" s="73"/>
      <c r="G14" s="73"/>
      <c r="H14" s="73"/>
      <c r="I14" s="73"/>
      <c r="J14" s="73"/>
      <c r="K14" s="73"/>
      <c r="L14" s="73"/>
      <c r="M14" s="73"/>
      <c r="N14" s="73"/>
      <c r="O14" s="73"/>
      <c r="P14" s="73"/>
      <c r="Q14" s="73"/>
      <c r="R14" s="73"/>
      <c r="S14" s="73"/>
      <c r="T14" s="73"/>
      <c r="U14" s="73"/>
    </row>
    <row r="15" spans="1:21" ht="16.5" x14ac:dyDescent="0.3">
      <c r="A15" s="73" t="s">
        <v>485</v>
      </c>
      <c r="B15" s="73"/>
      <c r="C15" s="73"/>
      <c r="D15" s="73"/>
      <c r="E15" s="73"/>
      <c r="F15" s="73"/>
      <c r="G15" s="73"/>
      <c r="H15" s="73"/>
      <c r="I15" s="73"/>
      <c r="J15" s="73"/>
      <c r="K15" s="73"/>
      <c r="L15" s="73"/>
      <c r="M15" s="73"/>
      <c r="N15" s="73"/>
      <c r="O15" s="73"/>
      <c r="P15" s="73"/>
      <c r="Q15" s="73"/>
      <c r="R15" s="73"/>
      <c r="S15" s="73"/>
      <c r="T15" s="73"/>
      <c r="U15" s="73"/>
    </row>
    <row r="16" spans="1:21" ht="16.5" x14ac:dyDescent="0.3">
      <c r="A16" s="73" t="s">
        <v>1296</v>
      </c>
      <c r="B16" s="73"/>
      <c r="C16" s="73"/>
      <c r="D16" s="73"/>
      <c r="E16" s="73"/>
      <c r="F16" s="73"/>
      <c r="G16" s="73"/>
      <c r="H16" s="73"/>
      <c r="I16" s="73"/>
      <c r="J16" s="73"/>
      <c r="K16" s="73"/>
      <c r="L16" s="73"/>
      <c r="M16" s="73"/>
      <c r="N16" s="73"/>
      <c r="O16" s="73"/>
      <c r="P16" s="73"/>
      <c r="Q16" s="73"/>
      <c r="R16" s="73"/>
      <c r="S16" s="73"/>
      <c r="T16" s="73"/>
      <c r="U16" s="73"/>
    </row>
    <row r="17" spans="1:21" ht="16.5" x14ac:dyDescent="0.3">
      <c r="A17" s="73"/>
      <c r="B17" s="73"/>
      <c r="C17" s="73"/>
      <c r="D17" s="73"/>
      <c r="E17" s="73"/>
      <c r="F17" s="73"/>
      <c r="G17" s="73"/>
      <c r="H17" s="73"/>
      <c r="I17" s="73"/>
      <c r="J17" s="73"/>
      <c r="K17" s="73"/>
      <c r="L17" s="73"/>
      <c r="M17" s="73"/>
      <c r="N17" s="73"/>
      <c r="O17" s="73"/>
      <c r="P17" s="73"/>
      <c r="Q17" s="73"/>
      <c r="R17" s="73"/>
      <c r="S17" s="73"/>
      <c r="T17" s="73"/>
      <c r="U17" s="73"/>
    </row>
    <row r="18" spans="1:21" ht="16.5" customHeight="1" x14ac:dyDescent="0.3">
      <c r="A18" s="73"/>
      <c r="B18" s="363" t="s">
        <v>1297</v>
      </c>
      <c r="C18" s="355" t="s">
        <v>1298</v>
      </c>
      <c r="D18" s="355" t="s">
        <v>1299</v>
      </c>
      <c r="E18" s="355" t="s">
        <v>1300</v>
      </c>
      <c r="F18" s="355" t="s">
        <v>1301</v>
      </c>
      <c r="G18" s="356" t="s">
        <v>1302</v>
      </c>
      <c r="H18" s="357"/>
      <c r="I18" s="360" t="s">
        <v>1303</v>
      </c>
      <c r="J18" s="360"/>
      <c r="K18" s="360"/>
      <c r="L18" s="360"/>
      <c r="M18" s="360"/>
      <c r="N18" s="360"/>
      <c r="O18" s="73"/>
      <c r="P18" s="73"/>
      <c r="Q18" s="73"/>
      <c r="R18" s="73"/>
      <c r="S18" s="73"/>
      <c r="T18" s="73"/>
      <c r="U18" s="73"/>
    </row>
    <row r="19" spans="1:21" ht="16.5" x14ac:dyDescent="0.3">
      <c r="A19" s="73"/>
      <c r="B19" s="363"/>
      <c r="C19" s="355"/>
      <c r="D19" s="355"/>
      <c r="E19" s="355"/>
      <c r="F19" s="355"/>
      <c r="G19" s="358"/>
      <c r="H19" s="359"/>
      <c r="I19" s="260" t="s">
        <v>1304</v>
      </c>
      <c r="J19" s="260" t="s">
        <v>1305</v>
      </c>
      <c r="K19" s="260" t="s">
        <v>1306</v>
      </c>
      <c r="L19" s="260" t="s">
        <v>1307</v>
      </c>
      <c r="M19" s="260" t="s">
        <v>1308</v>
      </c>
      <c r="N19" s="260" t="s">
        <v>1309</v>
      </c>
      <c r="O19" s="73"/>
      <c r="P19" s="73"/>
      <c r="Q19" s="73"/>
      <c r="R19" s="73"/>
      <c r="S19" s="73"/>
      <c r="T19" s="73"/>
      <c r="U19" s="73"/>
    </row>
    <row r="20" spans="1:21" ht="16.5" x14ac:dyDescent="0.3">
      <c r="A20" s="73"/>
      <c r="B20" s="19"/>
      <c r="C20" s="19"/>
      <c r="D20" s="19"/>
      <c r="E20" s="19"/>
      <c r="F20" s="19"/>
      <c r="G20" s="361"/>
      <c r="H20" s="362"/>
      <c r="I20" s="19"/>
      <c r="J20" s="19"/>
      <c r="K20" s="19"/>
      <c r="L20" s="19"/>
      <c r="M20" s="19"/>
      <c r="N20" s="19"/>
      <c r="O20" s="73"/>
      <c r="P20" s="73"/>
      <c r="Q20" s="73"/>
      <c r="R20" s="73"/>
      <c r="S20" s="73"/>
      <c r="T20" s="73"/>
      <c r="U20" s="73"/>
    </row>
    <row r="21" spans="1:21" ht="16.5" x14ac:dyDescent="0.3">
      <c r="A21" s="73"/>
      <c r="B21" s="19"/>
      <c r="C21" s="19"/>
      <c r="D21" s="19"/>
      <c r="E21" s="19"/>
      <c r="F21" s="19"/>
      <c r="G21" s="361"/>
      <c r="H21" s="362"/>
      <c r="I21" s="19"/>
      <c r="J21" s="19"/>
      <c r="K21" s="19"/>
      <c r="L21" s="19"/>
      <c r="M21" s="19"/>
      <c r="N21" s="19"/>
      <c r="O21" s="73"/>
      <c r="P21" s="73"/>
      <c r="Q21" s="73"/>
      <c r="R21" s="73"/>
      <c r="S21" s="73"/>
      <c r="T21" s="73"/>
      <c r="U21" s="73"/>
    </row>
    <row r="22" spans="1:21" ht="16.5" x14ac:dyDescent="0.3">
      <c r="A22" s="73"/>
      <c r="B22" s="19"/>
      <c r="C22" s="19"/>
      <c r="D22" s="19"/>
      <c r="E22" s="19"/>
      <c r="F22" s="19"/>
      <c r="G22" s="361"/>
      <c r="H22" s="362"/>
      <c r="I22" s="19"/>
      <c r="J22" s="19"/>
      <c r="K22" s="19"/>
      <c r="L22" s="19"/>
      <c r="M22" s="19"/>
      <c r="N22" s="19"/>
      <c r="O22" s="73"/>
      <c r="P22" s="73"/>
      <c r="Q22" s="73"/>
      <c r="R22" s="73"/>
      <c r="S22" s="73"/>
      <c r="T22" s="73"/>
      <c r="U22" s="73"/>
    </row>
    <row r="23" spans="1:21" ht="16.5" x14ac:dyDescent="0.3">
      <c r="A23" s="73"/>
      <c r="B23" s="73"/>
      <c r="C23" s="73"/>
      <c r="D23" s="73"/>
      <c r="E23" s="73"/>
      <c r="F23" s="73"/>
      <c r="G23" s="73"/>
      <c r="H23" s="73"/>
      <c r="I23" s="73"/>
      <c r="J23" s="73"/>
      <c r="K23" s="73"/>
      <c r="L23" s="73"/>
      <c r="M23" s="73"/>
      <c r="N23" s="73"/>
      <c r="O23" s="73"/>
      <c r="P23" s="73"/>
      <c r="Q23" s="73"/>
      <c r="R23" s="73"/>
      <c r="S23" s="73"/>
      <c r="T23" s="73"/>
      <c r="U23" s="73"/>
    </row>
    <row r="24" spans="1:21" ht="16.5" x14ac:dyDescent="0.3">
      <c r="A24" s="256" t="s">
        <v>1310</v>
      </c>
      <c r="B24" s="73"/>
      <c r="C24" s="73"/>
      <c r="D24" s="73"/>
      <c r="E24" s="73"/>
      <c r="F24" s="73"/>
      <c r="G24" s="73"/>
      <c r="H24" s="73"/>
      <c r="I24" s="73"/>
      <c r="J24" s="73"/>
      <c r="K24" s="73"/>
      <c r="L24" s="73"/>
      <c r="M24" s="73"/>
      <c r="N24" s="73"/>
      <c r="O24" s="73"/>
      <c r="P24" s="73"/>
      <c r="Q24" s="73"/>
      <c r="R24" s="73"/>
      <c r="S24" s="73"/>
      <c r="T24" s="73"/>
      <c r="U24" s="73"/>
    </row>
    <row r="25" spans="1:21" ht="33" customHeight="1" x14ac:dyDescent="0.3">
      <c r="A25" s="261" t="s">
        <v>1311</v>
      </c>
      <c r="B25" s="345" t="s">
        <v>1312</v>
      </c>
      <c r="C25" s="345"/>
      <c r="D25" s="345"/>
      <c r="E25" s="345"/>
      <c r="F25" s="262" t="s">
        <v>358</v>
      </c>
      <c r="G25" s="73"/>
      <c r="H25" s="73"/>
      <c r="I25" s="73"/>
      <c r="J25" s="73"/>
      <c r="K25" s="73"/>
      <c r="L25" s="73"/>
      <c r="M25" s="73"/>
      <c r="N25" s="73"/>
      <c r="O25" s="73"/>
      <c r="P25" s="73"/>
      <c r="Q25" s="73"/>
      <c r="R25" s="73"/>
      <c r="S25" s="73"/>
      <c r="T25" s="73"/>
      <c r="U25" s="73"/>
    </row>
    <row r="26" spans="1:21" ht="16.5" x14ac:dyDescent="0.3">
      <c r="A26" s="73" t="s">
        <v>1313</v>
      </c>
      <c r="B26" s="73"/>
      <c r="C26" s="73"/>
      <c r="D26" s="73"/>
      <c r="E26" s="73"/>
      <c r="F26" s="73"/>
      <c r="G26" s="73"/>
      <c r="H26" s="73"/>
      <c r="I26" s="73"/>
      <c r="J26" s="73"/>
      <c r="K26" s="73"/>
      <c r="L26" s="73"/>
      <c r="M26" s="73"/>
      <c r="N26" s="73"/>
      <c r="O26" s="73"/>
      <c r="P26" s="73"/>
      <c r="Q26" s="73"/>
      <c r="R26" s="73"/>
      <c r="S26" s="73"/>
      <c r="T26" s="73"/>
      <c r="U26" s="73"/>
    </row>
    <row r="27" spans="1:21" ht="16.5" customHeight="1" x14ac:dyDescent="0.3">
      <c r="A27" s="73"/>
      <c r="B27" s="345" t="s">
        <v>1314</v>
      </c>
      <c r="C27" s="345"/>
      <c r="D27" s="345"/>
      <c r="E27" s="345"/>
      <c r="F27" s="19" t="s">
        <v>1512</v>
      </c>
      <c r="G27" s="73"/>
      <c r="H27" s="73"/>
      <c r="I27" s="73"/>
      <c r="J27" s="73"/>
      <c r="K27" s="73"/>
      <c r="L27" s="73"/>
      <c r="M27" s="73"/>
      <c r="N27" s="73"/>
      <c r="O27" s="73"/>
      <c r="P27" s="73"/>
      <c r="Q27" s="73"/>
      <c r="R27" s="73"/>
      <c r="S27" s="73"/>
      <c r="T27" s="73"/>
      <c r="U27" s="73"/>
    </row>
    <row r="28" spans="1:21" ht="16.5" customHeight="1" x14ac:dyDescent="0.3">
      <c r="A28" s="73"/>
      <c r="B28" s="345" t="s">
        <v>1315</v>
      </c>
      <c r="C28" s="345"/>
      <c r="D28" s="345"/>
      <c r="E28" s="345"/>
      <c r="F28" s="19" t="s">
        <v>1513</v>
      </c>
      <c r="G28" s="73"/>
      <c r="H28" s="73"/>
      <c r="I28" s="73"/>
      <c r="J28" s="73"/>
      <c r="K28" s="73"/>
      <c r="L28" s="73"/>
      <c r="M28" s="73"/>
      <c r="N28" s="73"/>
      <c r="O28" s="73"/>
      <c r="P28" s="73"/>
      <c r="Q28" s="73"/>
      <c r="R28" s="73"/>
      <c r="S28" s="73"/>
      <c r="T28" s="73"/>
      <c r="U28" s="73"/>
    </row>
    <row r="29" spans="1:21" ht="16.5" customHeight="1" x14ac:dyDescent="0.3">
      <c r="A29" s="73"/>
      <c r="B29" s="345" t="s">
        <v>1316</v>
      </c>
      <c r="C29" s="345"/>
      <c r="D29" s="345"/>
      <c r="E29" s="345"/>
      <c r="F29" s="19" t="s">
        <v>1513</v>
      </c>
      <c r="G29" s="73"/>
      <c r="H29" s="73"/>
      <c r="I29" s="73"/>
      <c r="J29" s="73"/>
      <c r="K29" s="73"/>
      <c r="L29" s="73"/>
      <c r="M29" s="73"/>
      <c r="N29" s="73"/>
      <c r="O29" s="73"/>
      <c r="P29" s="73"/>
      <c r="Q29" s="73"/>
      <c r="R29" s="73"/>
      <c r="S29" s="73"/>
      <c r="T29" s="73"/>
      <c r="U29" s="73"/>
    </row>
    <row r="30" spans="1:21" ht="16.5" customHeight="1" x14ac:dyDescent="0.3">
      <c r="A30" s="73"/>
      <c r="B30" s="345" t="s">
        <v>1317</v>
      </c>
      <c r="C30" s="345"/>
      <c r="D30" s="345"/>
      <c r="E30" s="345"/>
      <c r="F30" s="19" t="s">
        <v>1512</v>
      </c>
      <c r="G30" s="73"/>
      <c r="H30" s="73"/>
      <c r="I30" s="73"/>
      <c r="J30" s="73"/>
      <c r="K30" s="73"/>
      <c r="L30" s="73"/>
      <c r="M30" s="73"/>
      <c r="N30" s="73"/>
      <c r="O30" s="73"/>
      <c r="P30" s="73"/>
      <c r="Q30" s="73"/>
      <c r="R30" s="73"/>
      <c r="S30" s="73"/>
      <c r="T30" s="73"/>
      <c r="U30" s="73"/>
    </row>
    <row r="31" spans="1:21" ht="16.5" customHeight="1" x14ac:dyDescent="0.3">
      <c r="A31" s="73"/>
      <c r="B31" s="345" t="s">
        <v>627</v>
      </c>
      <c r="C31" s="345"/>
      <c r="D31" s="345"/>
      <c r="E31" s="345"/>
      <c r="F31" s="242" t="s">
        <v>1513</v>
      </c>
      <c r="G31" s="73"/>
      <c r="H31" s="73"/>
      <c r="I31" s="73"/>
      <c r="J31" s="73"/>
      <c r="K31" s="73"/>
      <c r="L31" s="73"/>
      <c r="M31" s="73"/>
      <c r="N31" s="73"/>
      <c r="O31" s="73"/>
      <c r="P31" s="73"/>
      <c r="Q31" s="73"/>
      <c r="R31" s="73"/>
      <c r="S31" s="73"/>
      <c r="T31" s="73"/>
      <c r="U31" s="73"/>
    </row>
    <row r="32" spans="1:21" ht="16.5" customHeight="1" x14ac:dyDescent="0.3">
      <c r="A32" s="73"/>
      <c r="B32" s="345" t="s">
        <v>628</v>
      </c>
      <c r="C32" s="345"/>
      <c r="D32" s="345"/>
      <c r="E32" s="345"/>
      <c r="F32" s="349"/>
      <c r="G32" s="350"/>
      <c r="H32" s="350"/>
      <c r="I32" s="350"/>
      <c r="J32" s="350"/>
      <c r="K32" s="350"/>
      <c r="L32" s="350"/>
      <c r="M32" s="350"/>
      <c r="N32" s="350"/>
      <c r="O32" s="350"/>
      <c r="P32" s="350"/>
      <c r="Q32" s="350"/>
      <c r="R32" s="350"/>
      <c r="S32" s="350"/>
      <c r="T32" s="350"/>
      <c r="U32" s="351"/>
    </row>
    <row r="33" spans="1:21" ht="16.5" customHeight="1" x14ac:dyDescent="0.3">
      <c r="A33" s="73"/>
      <c r="B33" s="345" t="s">
        <v>629</v>
      </c>
      <c r="C33" s="345"/>
      <c r="D33" s="345"/>
      <c r="E33" s="345"/>
      <c r="F33" s="349"/>
      <c r="G33" s="350"/>
      <c r="H33" s="350"/>
      <c r="I33" s="350"/>
      <c r="J33" s="350"/>
      <c r="K33" s="350"/>
      <c r="L33" s="350"/>
      <c r="M33" s="350"/>
      <c r="N33" s="350"/>
      <c r="O33" s="350"/>
      <c r="P33" s="350"/>
      <c r="Q33" s="350"/>
      <c r="R33" s="350"/>
      <c r="S33" s="350"/>
      <c r="T33" s="350"/>
      <c r="U33" s="351"/>
    </row>
    <row r="34" spans="1:21" ht="16.5" x14ac:dyDescent="0.3">
      <c r="A34" s="73" t="s">
        <v>630</v>
      </c>
      <c r="B34" s="73"/>
      <c r="C34" s="73"/>
      <c r="D34" s="73"/>
      <c r="E34" s="73"/>
      <c r="F34" s="73"/>
      <c r="G34" s="73"/>
      <c r="H34" s="73"/>
      <c r="I34" s="73"/>
      <c r="J34" s="73"/>
      <c r="K34" s="73"/>
      <c r="L34" s="73"/>
      <c r="M34" s="73"/>
      <c r="N34" s="73"/>
      <c r="O34" s="73"/>
      <c r="P34" s="73"/>
      <c r="Q34" s="73"/>
      <c r="R34" s="73"/>
      <c r="S34" s="73"/>
      <c r="T34" s="73"/>
      <c r="U34" s="73"/>
    </row>
    <row r="35" spans="1:21" ht="16.5" customHeight="1" x14ac:dyDescent="0.3">
      <c r="A35" s="73"/>
      <c r="B35" s="345" t="s">
        <v>631</v>
      </c>
      <c r="C35" s="345"/>
      <c r="D35" s="345"/>
      <c r="E35" s="345"/>
      <c r="F35" s="19" t="s">
        <v>1512</v>
      </c>
      <c r="G35" s="73"/>
      <c r="H35" s="73"/>
      <c r="I35" s="73"/>
      <c r="J35" s="73"/>
      <c r="K35" s="73"/>
      <c r="L35" s="73"/>
      <c r="M35" s="73"/>
      <c r="N35" s="73"/>
      <c r="O35" s="73"/>
      <c r="P35" s="73"/>
      <c r="Q35" s="73"/>
      <c r="R35" s="73"/>
      <c r="S35" s="73"/>
      <c r="T35" s="73"/>
      <c r="U35" s="73"/>
    </row>
    <row r="36" spans="1:21" ht="16.5" customHeight="1" x14ac:dyDescent="0.3">
      <c r="A36" s="73"/>
      <c r="B36" s="345" t="s">
        <v>775</v>
      </c>
      <c r="C36" s="345"/>
      <c r="D36" s="345"/>
      <c r="E36" s="345"/>
      <c r="F36" s="19" t="s">
        <v>1512</v>
      </c>
      <c r="G36" s="73"/>
      <c r="H36" s="73"/>
      <c r="I36" s="73"/>
      <c r="J36" s="73"/>
      <c r="K36" s="73"/>
      <c r="L36" s="73"/>
      <c r="M36" s="73"/>
      <c r="N36" s="73"/>
      <c r="O36" s="73"/>
      <c r="P36" s="73"/>
      <c r="Q36" s="73"/>
      <c r="R36" s="73"/>
      <c r="S36" s="73"/>
      <c r="T36" s="73"/>
      <c r="U36" s="73"/>
    </row>
    <row r="37" spans="1:21" ht="16.5" customHeight="1" x14ac:dyDescent="0.3">
      <c r="A37" s="73"/>
      <c r="B37" s="345" t="s">
        <v>632</v>
      </c>
      <c r="C37" s="345"/>
      <c r="D37" s="345"/>
      <c r="E37" s="345"/>
      <c r="F37" s="349"/>
      <c r="G37" s="350"/>
      <c r="H37" s="350"/>
      <c r="I37" s="350"/>
      <c r="J37" s="350"/>
      <c r="K37" s="350"/>
      <c r="L37" s="350"/>
      <c r="M37" s="350"/>
      <c r="N37" s="350"/>
      <c r="O37" s="350"/>
      <c r="P37" s="350"/>
      <c r="Q37" s="350"/>
      <c r="R37" s="350"/>
      <c r="S37" s="350"/>
      <c r="T37" s="350"/>
      <c r="U37" s="351"/>
    </row>
    <row r="38" spans="1:21" ht="16.5" customHeight="1" x14ac:dyDescent="0.3">
      <c r="A38" s="73"/>
      <c r="B38" s="345" t="s">
        <v>633</v>
      </c>
      <c r="C38" s="345"/>
      <c r="D38" s="345"/>
      <c r="E38" s="345"/>
      <c r="F38" s="19"/>
      <c r="G38" s="73"/>
      <c r="H38" s="73"/>
      <c r="I38" s="73"/>
      <c r="J38" s="73"/>
      <c r="K38" s="73"/>
      <c r="L38" s="73"/>
      <c r="M38" s="73"/>
      <c r="N38" s="73"/>
      <c r="O38" s="73"/>
      <c r="P38" s="73"/>
      <c r="Q38" s="73"/>
      <c r="R38" s="73"/>
      <c r="S38" s="73"/>
      <c r="T38" s="73"/>
      <c r="U38" s="73"/>
    </row>
    <row r="39" spans="1:21" ht="16.5" customHeight="1" x14ac:dyDescent="0.3">
      <c r="A39" s="73"/>
      <c r="B39" s="345" t="s">
        <v>634</v>
      </c>
      <c r="C39" s="345"/>
      <c r="D39" s="345"/>
      <c r="E39" s="345"/>
      <c r="F39" s="19" t="s">
        <v>1513</v>
      </c>
      <c r="G39" s="73"/>
      <c r="H39" s="73"/>
      <c r="I39" s="73"/>
      <c r="J39" s="73"/>
      <c r="K39" s="73"/>
      <c r="L39" s="73"/>
      <c r="M39" s="73"/>
      <c r="N39" s="73"/>
      <c r="O39" s="73"/>
      <c r="P39" s="73"/>
      <c r="Q39" s="73"/>
      <c r="R39" s="73"/>
      <c r="S39" s="73"/>
      <c r="T39" s="73"/>
      <c r="U39" s="73"/>
    </row>
    <row r="40" spans="1:21" ht="16.5" customHeight="1" x14ac:dyDescent="0.3">
      <c r="A40" s="73"/>
      <c r="B40" s="345" t="s">
        <v>629</v>
      </c>
      <c r="C40" s="345"/>
      <c r="D40" s="345"/>
      <c r="E40" s="345"/>
      <c r="F40" s="349"/>
      <c r="G40" s="350"/>
      <c r="H40" s="350"/>
      <c r="I40" s="350"/>
      <c r="J40" s="350"/>
      <c r="K40" s="350"/>
      <c r="L40" s="350"/>
      <c r="M40" s="350"/>
      <c r="N40" s="350"/>
      <c r="O40" s="350"/>
      <c r="P40" s="350"/>
      <c r="Q40" s="350"/>
      <c r="R40" s="350"/>
      <c r="S40" s="350"/>
      <c r="T40" s="350"/>
      <c r="U40" s="351"/>
    </row>
    <row r="41" spans="1:21" ht="16.5" x14ac:dyDescent="0.3">
      <c r="A41" s="73" t="s">
        <v>990</v>
      </c>
      <c r="B41" s="73"/>
      <c r="C41" s="73"/>
      <c r="D41" s="73"/>
      <c r="E41" s="73"/>
      <c r="F41" s="73"/>
      <c r="G41" s="73"/>
      <c r="H41" s="73"/>
      <c r="I41" s="73"/>
      <c r="J41" s="73"/>
      <c r="K41" s="73"/>
      <c r="L41" s="73"/>
      <c r="M41" s="73"/>
      <c r="N41" s="73"/>
      <c r="O41" s="73"/>
      <c r="P41" s="73"/>
      <c r="Q41" s="73"/>
      <c r="R41" s="73"/>
      <c r="S41" s="73"/>
      <c r="T41" s="73"/>
      <c r="U41" s="73"/>
    </row>
    <row r="42" spans="1:21" ht="16.5" customHeight="1" x14ac:dyDescent="0.3">
      <c r="A42" s="73"/>
      <c r="B42" s="345" t="s">
        <v>635</v>
      </c>
      <c r="C42" s="345"/>
      <c r="D42" s="345"/>
      <c r="E42" s="345"/>
      <c r="F42" s="19" t="s">
        <v>1513</v>
      </c>
      <c r="G42" s="73"/>
      <c r="H42" s="73"/>
      <c r="I42" s="73"/>
      <c r="J42" s="73"/>
      <c r="K42" s="73"/>
      <c r="L42" s="73"/>
      <c r="M42" s="73"/>
      <c r="N42" s="73"/>
      <c r="O42" s="73"/>
      <c r="P42" s="73"/>
      <c r="Q42" s="73"/>
      <c r="R42" s="73"/>
      <c r="S42" s="73"/>
      <c r="T42" s="73"/>
      <c r="U42" s="73"/>
    </row>
    <row r="43" spans="1:21" ht="16.5" customHeight="1" x14ac:dyDescent="0.3">
      <c r="A43" s="73"/>
      <c r="B43" s="345" t="s">
        <v>636</v>
      </c>
      <c r="C43" s="345"/>
      <c r="D43" s="345"/>
      <c r="E43" s="345"/>
      <c r="F43" s="349"/>
      <c r="G43" s="350"/>
      <c r="H43" s="350"/>
      <c r="I43" s="350"/>
      <c r="J43" s="350"/>
      <c r="K43" s="350"/>
      <c r="L43" s="350"/>
      <c r="M43" s="350"/>
      <c r="N43" s="350"/>
      <c r="O43" s="350"/>
      <c r="P43" s="350"/>
      <c r="Q43" s="350"/>
      <c r="R43" s="350"/>
      <c r="S43" s="350"/>
      <c r="T43" s="350"/>
      <c r="U43" s="351"/>
    </row>
    <row r="44" spans="1:21" ht="16.5" customHeight="1" x14ac:dyDescent="0.3">
      <c r="A44" s="73"/>
      <c r="B44" s="345" t="s">
        <v>637</v>
      </c>
      <c r="C44" s="345"/>
      <c r="D44" s="345"/>
      <c r="E44" s="345"/>
      <c r="F44" s="349"/>
      <c r="G44" s="350"/>
      <c r="H44" s="350"/>
      <c r="I44" s="350"/>
      <c r="J44" s="350"/>
      <c r="K44" s="350"/>
      <c r="L44" s="350"/>
      <c r="M44" s="350"/>
      <c r="N44" s="350"/>
      <c r="O44" s="350"/>
      <c r="P44" s="350"/>
      <c r="Q44" s="350"/>
      <c r="R44" s="350"/>
      <c r="S44" s="350"/>
      <c r="T44" s="350"/>
      <c r="U44" s="351"/>
    </row>
    <row r="45" spans="1:21" ht="16.5" customHeight="1" x14ac:dyDescent="0.3">
      <c r="A45" s="73"/>
      <c r="B45" s="345" t="s">
        <v>629</v>
      </c>
      <c r="C45" s="345"/>
      <c r="D45" s="345"/>
      <c r="E45" s="345"/>
      <c r="F45" s="349"/>
      <c r="G45" s="350"/>
      <c r="H45" s="350"/>
      <c r="I45" s="350"/>
      <c r="J45" s="350"/>
      <c r="K45" s="350"/>
      <c r="L45" s="350"/>
      <c r="M45" s="350"/>
      <c r="N45" s="350"/>
      <c r="O45" s="350"/>
      <c r="P45" s="350"/>
      <c r="Q45" s="350"/>
      <c r="R45" s="350"/>
      <c r="S45" s="350"/>
      <c r="T45" s="350"/>
      <c r="U45" s="351"/>
    </row>
    <row r="46" spans="1:21" ht="16.5" x14ac:dyDescent="0.3">
      <c r="A46" s="73" t="s">
        <v>638</v>
      </c>
      <c r="B46" s="73"/>
      <c r="C46" s="73"/>
      <c r="D46" s="73"/>
      <c r="E46" s="73"/>
      <c r="F46" s="73"/>
      <c r="G46" s="73"/>
      <c r="H46" s="73"/>
      <c r="I46" s="73"/>
      <c r="J46" s="73"/>
      <c r="K46" s="73"/>
      <c r="L46" s="73"/>
      <c r="M46" s="73"/>
      <c r="N46" s="73"/>
      <c r="O46" s="73"/>
      <c r="P46" s="73"/>
      <c r="Q46" s="73"/>
      <c r="R46" s="73"/>
      <c r="S46" s="73"/>
      <c r="T46" s="73"/>
      <c r="U46" s="73"/>
    </row>
    <row r="47" spans="1:21" ht="16.5" customHeight="1" x14ac:dyDescent="0.3">
      <c r="A47" s="73"/>
      <c r="B47" s="345" t="s">
        <v>639</v>
      </c>
      <c r="C47" s="345"/>
      <c r="D47" s="345"/>
      <c r="E47" s="345"/>
      <c r="F47" s="19"/>
      <c r="G47" s="73"/>
      <c r="H47" s="73"/>
      <c r="I47" s="73"/>
      <c r="J47" s="73"/>
      <c r="K47" s="73"/>
      <c r="L47" s="73"/>
      <c r="M47" s="73"/>
      <c r="N47" s="73"/>
      <c r="O47" s="73"/>
      <c r="P47" s="73"/>
      <c r="Q47" s="73"/>
      <c r="R47" s="73"/>
      <c r="S47" s="73"/>
      <c r="T47" s="73"/>
      <c r="U47" s="73"/>
    </row>
    <row r="48" spans="1:21" ht="16.5" customHeight="1" x14ac:dyDescent="0.3">
      <c r="A48" s="73"/>
      <c r="B48" s="345" t="s">
        <v>640</v>
      </c>
      <c r="C48" s="345"/>
      <c r="D48" s="345"/>
      <c r="E48" s="345"/>
      <c r="F48" s="349"/>
      <c r="G48" s="350"/>
      <c r="H48" s="350"/>
      <c r="I48" s="350"/>
      <c r="J48" s="350"/>
      <c r="K48" s="350"/>
      <c r="L48" s="350"/>
      <c r="M48" s="350"/>
      <c r="N48" s="350"/>
      <c r="O48" s="350"/>
      <c r="P48" s="350"/>
      <c r="Q48" s="350"/>
      <c r="R48" s="350"/>
      <c r="S48" s="350"/>
      <c r="T48" s="350"/>
      <c r="U48" s="351"/>
    </row>
    <row r="49" spans="1:21" ht="16.5" customHeight="1" x14ac:dyDescent="0.3">
      <c r="A49" s="73"/>
      <c r="B49" s="345" t="s">
        <v>641</v>
      </c>
      <c r="C49" s="345"/>
      <c r="D49" s="345"/>
      <c r="E49" s="345"/>
      <c r="F49" s="349"/>
      <c r="G49" s="350"/>
      <c r="H49" s="350"/>
      <c r="I49" s="350"/>
      <c r="J49" s="350"/>
      <c r="K49" s="350"/>
      <c r="L49" s="350"/>
      <c r="M49" s="350"/>
      <c r="N49" s="350"/>
      <c r="O49" s="350"/>
      <c r="P49" s="350"/>
      <c r="Q49" s="350"/>
      <c r="R49" s="350"/>
      <c r="S49" s="350"/>
      <c r="T49" s="350"/>
      <c r="U49" s="351"/>
    </row>
    <row r="50" spans="1:21" ht="16.5" customHeight="1" x14ac:dyDescent="0.3">
      <c r="A50" s="73"/>
      <c r="B50" s="345" t="s">
        <v>642</v>
      </c>
      <c r="C50" s="345"/>
      <c r="D50" s="345"/>
      <c r="E50" s="345"/>
      <c r="F50" s="349"/>
      <c r="G50" s="350"/>
      <c r="H50" s="350"/>
      <c r="I50" s="350"/>
      <c r="J50" s="350"/>
      <c r="K50" s="350"/>
      <c r="L50" s="350"/>
      <c r="M50" s="350"/>
      <c r="N50" s="350"/>
      <c r="O50" s="350"/>
      <c r="P50" s="350"/>
      <c r="Q50" s="350"/>
      <c r="R50" s="350"/>
      <c r="S50" s="350"/>
      <c r="T50" s="350"/>
      <c r="U50" s="351"/>
    </row>
    <row r="51" spans="1:21" ht="16.5" x14ac:dyDescent="0.3">
      <c r="A51" s="73" t="s">
        <v>643</v>
      </c>
      <c r="B51" s="73"/>
      <c r="C51" s="73"/>
      <c r="D51" s="73"/>
      <c r="E51" s="73"/>
      <c r="F51" s="73"/>
      <c r="G51" s="73"/>
      <c r="H51" s="73"/>
      <c r="I51" s="73"/>
      <c r="J51" s="73"/>
      <c r="K51" s="73"/>
      <c r="L51" s="73"/>
      <c r="M51" s="73"/>
      <c r="N51" s="73"/>
      <c r="O51" s="73"/>
      <c r="P51" s="73"/>
      <c r="Q51" s="73"/>
      <c r="R51" s="73"/>
      <c r="S51" s="73"/>
      <c r="T51" s="73"/>
      <c r="U51" s="73"/>
    </row>
    <row r="52" spans="1:21" ht="16.5" customHeight="1" x14ac:dyDescent="0.3">
      <c r="A52" s="73"/>
      <c r="B52" s="345" t="s">
        <v>644</v>
      </c>
      <c r="C52" s="345"/>
      <c r="D52" s="345"/>
      <c r="E52" s="345"/>
      <c r="F52" s="19"/>
      <c r="G52" s="73"/>
      <c r="H52" s="73"/>
      <c r="I52" s="73"/>
      <c r="J52" s="73"/>
      <c r="K52" s="73"/>
      <c r="L52" s="73"/>
      <c r="M52" s="73"/>
      <c r="N52" s="73"/>
      <c r="O52" s="73"/>
      <c r="P52" s="73"/>
      <c r="Q52" s="73"/>
      <c r="R52" s="73"/>
      <c r="S52" s="73"/>
      <c r="T52" s="73"/>
      <c r="U52" s="73"/>
    </row>
    <row r="53" spans="1:21" ht="16.5" customHeight="1" x14ac:dyDescent="0.3">
      <c r="A53" s="73"/>
      <c r="B53" s="345" t="s">
        <v>645</v>
      </c>
      <c r="C53" s="345"/>
      <c r="D53" s="345"/>
      <c r="E53" s="345"/>
      <c r="F53" s="349"/>
      <c r="G53" s="350"/>
      <c r="H53" s="350"/>
      <c r="I53" s="350"/>
      <c r="J53" s="350"/>
      <c r="K53" s="350"/>
      <c r="L53" s="350"/>
      <c r="M53" s="350"/>
      <c r="N53" s="350"/>
      <c r="O53" s="350"/>
      <c r="P53" s="350"/>
      <c r="Q53" s="350"/>
      <c r="R53" s="350"/>
      <c r="S53" s="350"/>
      <c r="T53" s="350"/>
      <c r="U53" s="351"/>
    </row>
    <row r="54" spans="1:21" ht="16.5" customHeight="1" x14ac:dyDescent="0.3">
      <c r="A54" s="73"/>
      <c r="B54" s="345" t="s">
        <v>646</v>
      </c>
      <c r="C54" s="345"/>
      <c r="D54" s="345"/>
      <c r="E54" s="345"/>
      <c r="F54" s="349"/>
      <c r="G54" s="350"/>
      <c r="H54" s="350"/>
      <c r="I54" s="350"/>
      <c r="J54" s="350"/>
      <c r="K54" s="350"/>
      <c r="L54" s="350"/>
      <c r="M54" s="350"/>
      <c r="N54" s="350"/>
      <c r="O54" s="350"/>
      <c r="P54" s="350"/>
      <c r="Q54" s="350"/>
      <c r="R54" s="350"/>
      <c r="S54" s="350"/>
      <c r="T54" s="350"/>
      <c r="U54" s="351"/>
    </row>
    <row r="55" spans="1:21" ht="16.5" x14ac:dyDescent="0.3">
      <c r="A55" s="73"/>
      <c r="B55" s="73"/>
      <c r="C55" s="73"/>
      <c r="D55" s="73"/>
      <c r="E55" s="73"/>
      <c r="F55" s="73"/>
      <c r="G55" s="73"/>
      <c r="H55" s="73"/>
      <c r="I55" s="73"/>
      <c r="J55" s="73"/>
      <c r="K55" s="73"/>
      <c r="L55" s="73"/>
      <c r="M55" s="73"/>
      <c r="N55" s="73"/>
      <c r="O55" s="73"/>
      <c r="P55" s="73"/>
      <c r="Q55" s="73"/>
      <c r="R55" s="73"/>
      <c r="S55" s="73"/>
      <c r="T55" s="73"/>
      <c r="U55" s="73"/>
    </row>
    <row r="56" spans="1:21" ht="16.5" x14ac:dyDescent="0.3">
      <c r="A56" s="73"/>
      <c r="B56" s="73"/>
      <c r="C56" s="73"/>
      <c r="D56" s="73"/>
      <c r="E56" s="73"/>
      <c r="F56" s="73"/>
      <c r="G56" s="73"/>
      <c r="H56" s="73"/>
      <c r="I56" s="73"/>
      <c r="J56" s="73"/>
      <c r="K56" s="73"/>
      <c r="L56" s="73"/>
      <c r="M56" s="73"/>
      <c r="N56" s="73"/>
      <c r="O56" s="73"/>
      <c r="P56" s="73"/>
      <c r="Q56" s="73"/>
      <c r="R56" s="73"/>
      <c r="S56" s="73"/>
      <c r="T56" s="73"/>
      <c r="U56" s="73"/>
    </row>
    <row r="57" spans="1:21" ht="16.5" x14ac:dyDescent="0.3">
      <c r="A57" s="256"/>
      <c r="B57" s="73"/>
      <c r="C57" s="73"/>
      <c r="D57" s="73"/>
      <c r="E57" s="73"/>
      <c r="F57" s="73"/>
      <c r="G57" s="73"/>
      <c r="H57" s="73"/>
      <c r="I57" s="73"/>
      <c r="J57" s="73"/>
      <c r="K57" s="73"/>
      <c r="L57" s="73"/>
      <c r="M57" s="73"/>
      <c r="N57" s="73"/>
      <c r="O57" s="73"/>
      <c r="P57" s="73"/>
      <c r="Q57" s="73"/>
      <c r="R57" s="73"/>
      <c r="S57" s="73"/>
      <c r="T57" s="73"/>
      <c r="U57" s="73"/>
    </row>
    <row r="58" spans="1:21" ht="16.5" x14ac:dyDescent="0.3">
      <c r="A58" s="256" t="s">
        <v>647</v>
      </c>
      <c r="B58" s="73"/>
      <c r="C58" s="73"/>
      <c r="D58" s="73"/>
      <c r="E58" s="73"/>
      <c r="F58" s="73"/>
      <c r="G58" s="73"/>
      <c r="H58" s="73"/>
      <c r="I58" s="73"/>
      <c r="J58" s="73"/>
      <c r="K58" s="73"/>
      <c r="L58" s="73"/>
      <c r="M58" s="73"/>
      <c r="N58" s="73"/>
      <c r="O58" s="73"/>
      <c r="P58" s="73"/>
      <c r="Q58" s="73"/>
      <c r="R58" s="73"/>
      <c r="S58" s="73"/>
      <c r="T58" s="73"/>
      <c r="U58" s="73"/>
    </row>
    <row r="59" spans="1:21" ht="16.5" customHeight="1" x14ac:dyDescent="0.3">
      <c r="A59" s="73"/>
      <c r="B59" s="345" t="s">
        <v>649</v>
      </c>
      <c r="C59" s="345"/>
      <c r="D59" s="345"/>
      <c r="E59" s="345"/>
      <c r="F59" s="19"/>
      <c r="G59" s="263"/>
      <c r="H59" s="263"/>
      <c r="I59" s="263"/>
      <c r="J59" s="263"/>
      <c r="K59" s="263"/>
      <c r="L59" s="263"/>
      <c r="M59" s="263"/>
      <c r="N59" s="263"/>
      <c r="O59" s="73"/>
      <c r="P59" s="73"/>
      <c r="Q59" s="73"/>
      <c r="R59" s="73"/>
      <c r="S59" s="73"/>
      <c r="T59" s="73"/>
      <c r="U59" s="73"/>
    </row>
    <row r="60" spans="1:21" ht="16.5" x14ac:dyDescent="0.3">
      <c r="A60" s="73"/>
      <c r="B60" s="264"/>
      <c r="C60" s="264"/>
      <c r="D60" s="264"/>
      <c r="E60" s="264"/>
      <c r="F60" s="263"/>
      <c r="G60" s="263"/>
      <c r="H60" s="263"/>
      <c r="I60" s="263"/>
      <c r="J60" s="263"/>
      <c r="K60" s="263"/>
      <c r="L60" s="263"/>
      <c r="M60" s="263"/>
      <c r="N60" s="263"/>
      <c r="O60" s="73"/>
      <c r="P60" s="73"/>
      <c r="Q60" s="73"/>
      <c r="R60" s="73"/>
      <c r="S60" s="73"/>
      <c r="T60" s="73"/>
      <c r="U60" s="73"/>
    </row>
    <row r="61" spans="1:21" ht="16.5" customHeight="1" x14ac:dyDescent="0.3">
      <c r="A61" s="73"/>
      <c r="B61" s="345" t="s">
        <v>648</v>
      </c>
      <c r="C61" s="345"/>
      <c r="D61" s="345"/>
      <c r="E61" s="345"/>
      <c r="F61" s="257" t="s">
        <v>358</v>
      </c>
      <c r="G61" s="258"/>
      <c r="H61" s="258"/>
      <c r="I61" s="258"/>
      <c r="J61" s="258"/>
      <c r="K61" s="258"/>
      <c r="L61" s="258"/>
      <c r="M61" s="258"/>
      <c r="N61" s="259"/>
      <c r="O61" s="73"/>
      <c r="P61" s="73"/>
      <c r="Q61" s="73"/>
      <c r="R61" s="73"/>
      <c r="S61" s="73"/>
      <c r="T61" s="73"/>
      <c r="U61" s="73"/>
    </row>
    <row r="62" spans="1:21" ht="16.5" x14ac:dyDescent="0.3">
      <c r="A62" s="73"/>
      <c r="B62" s="256"/>
      <c r="C62" s="73"/>
      <c r="D62" s="73"/>
      <c r="E62" s="73"/>
      <c r="F62" s="73"/>
      <c r="G62" s="73"/>
      <c r="H62" s="73"/>
      <c r="I62" s="73"/>
      <c r="J62" s="73"/>
      <c r="K62" s="73"/>
      <c r="L62" s="73"/>
      <c r="M62" s="73"/>
      <c r="N62" s="73"/>
      <c r="O62" s="73"/>
      <c r="P62" s="73"/>
      <c r="Q62" s="73"/>
      <c r="R62" s="73"/>
      <c r="S62" s="73"/>
      <c r="T62" s="73"/>
      <c r="U62" s="73"/>
    </row>
    <row r="63" spans="1:21" ht="16.5" x14ac:dyDescent="0.3">
      <c r="A63" s="73"/>
      <c r="B63" s="256" t="s">
        <v>650</v>
      </c>
      <c r="C63" s="73"/>
      <c r="D63" s="73"/>
      <c r="E63" s="73"/>
      <c r="F63" s="73"/>
      <c r="G63" s="73"/>
      <c r="H63" s="73"/>
      <c r="I63" s="73"/>
      <c r="J63" s="73"/>
      <c r="K63" s="73"/>
      <c r="L63" s="73"/>
      <c r="M63" s="73"/>
      <c r="N63" s="73"/>
      <c r="O63" s="73"/>
      <c r="P63" s="73"/>
      <c r="Q63" s="73"/>
      <c r="R63" s="73"/>
      <c r="S63" s="73"/>
      <c r="T63" s="73"/>
      <c r="U63" s="73"/>
    </row>
    <row r="64" spans="1:21" ht="16.5" customHeight="1" x14ac:dyDescent="0.3">
      <c r="A64" s="73"/>
      <c r="B64" s="345" t="s">
        <v>651</v>
      </c>
      <c r="C64" s="345"/>
      <c r="D64" s="345"/>
      <c r="E64" s="345"/>
      <c r="F64" s="349"/>
      <c r="G64" s="350"/>
      <c r="H64" s="350"/>
      <c r="I64" s="350"/>
      <c r="J64" s="350"/>
      <c r="K64" s="350"/>
      <c r="L64" s="350"/>
      <c r="M64" s="350"/>
      <c r="N64" s="350"/>
      <c r="O64" s="350"/>
      <c r="P64" s="350"/>
      <c r="Q64" s="350"/>
      <c r="R64" s="350"/>
      <c r="S64" s="350"/>
      <c r="T64" s="350"/>
      <c r="U64" s="351"/>
    </row>
    <row r="65" spans="1:21" ht="16.5" customHeight="1" x14ac:dyDescent="0.3">
      <c r="A65" s="73"/>
      <c r="B65" s="345" t="s">
        <v>486</v>
      </c>
      <c r="C65" s="345"/>
      <c r="D65" s="345"/>
      <c r="E65" s="345"/>
      <c r="F65" s="349"/>
      <c r="G65" s="350"/>
      <c r="H65" s="350"/>
      <c r="I65" s="350"/>
      <c r="J65" s="350"/>
      <c r="K65" s="350"/>
      <c r="L65" s="350"/>
      <c r="M65" s="350"/>
      <c r="N65" s="350"/>
      <c r="O65" s="350"/>
      <c r="P65" s="350"/>
      <c r="Q65" s="350"/>
      <c r="R65" s="350"/>
      <c r="S65" s="350"/>
      <c r="T65" s="350"/>
      <c r="U65" s="351"/>
    </row>
    <row r="66" spans="1:21" ht="16.5" customHeight="1" x14ac:dyDescent="0.3">
      <c r="A66" s="73"/>
      <c r="B66" s="345" t="s">
        <v>487</v>
      </c>
      <c r="C66" s="345"/>
      <c r="D66" s="345"/>
      <c r="E66" s="345"/>
      <c r="F66" s="349"/>
      <c r="G66" s="350"/>
      <c r="H66" s="350"/>
      <c r="I66" s="350"/>
      <c r="J66" s="350"/>
      <c r="K66" s="350"/>
      <c r="L66" s="350"/>
      <c r="M66" s="350"/>
      <c r="N66" s="350"/>
      <c r="O66" s="350"/>
      <c r="P66" s="350"/>
      <c r="Q66" s="350"/>
      <c r="R66" s="350"/>
      <c r="S66" s="350"/>
      <c r="T66" s="350"/>
      <c r="U66" s="351"/>
    </row>
    <row r="67" spans="1:21" ht="16.5" customHeight="1" x14ac:dyDescent="0.3">
      <c r="A67" s="73"/>
      <c r="B67" s="345" t="s">
        <v>488</v>
      </c>
      <c r="C67" s="345"/>
      <c r="D67" s="345"/>
      <c r="E67" s="345"/>
      <c r="F67" s="349"/>
      <c r="G67" s="350"/>
      <c r="H67" s="350"/>
      <c r="I67" s="350"/>
      <c r="J67" s="350"/>
      <c r="K67" s="350"/>
      <c r="L67" s="350"/>
      <c r="M67" s="350"/>
      <c r="N67" s="350"/>
      <c r="O67" s="350"/>
      <c r="P67" s="350"/>
      <c r="Q67" s="350"/>
      <c r="R67" s="350"/>
      <c r="S67" s="350"/>
      <c r="T67" s="350"/>
      <c r="U67" s="351"/>
    </row>
    <row r="68" spans="1:21" ht="16.5" customHeight="1" x14ac:dyDescent="0.3">
      <c r="A68" s="73"/>
      <c r="B68" s="345" t="s">
        <v>489</v>
      </c>
      <c r="C68" s="345"/>
      <c r="D68" s="345"/>
      <c r="E68" s="345"/>
      <c r="F68" s="349"/>
      <c r="G68" s="350"/>
      <c r="H68" s="350"/>
      <c r="I68" s="350"/>
      <c r="J68" s="350"/>
      <c r="K68" s="350"/>
      <c r="L68" s="350"/>
      <c r="M68" s="350"/>
      <c r="N68" s="350"/>
      <c r="O68" s="350"/>
      <c r="P68" s="350"/>
      <c r="Q68" s="350"/>
      <c r="R68" s="350"/>
      <c r="S68" s="350"/>
      <c r="T68" s="350"/>
      <c r="U68" s="351"/>
    </row>
    <row r="69" spans="1:21" ht="16.5" x14ac:dyDescent="0.3">
      <c r="A69" s="73"/>
      <c r="B69" s="256"/>
      <c r="C69" s="73"/>
      <c r="D69" s="73"/>
      <c r="E69" s="73"/>
      <c r="F69" s="73"/>
      <c r="G69" s="73"/>
      <c r="H69" s="73"/>
      <c r="I69" s="73"/>
      <c r="J69" s="73"/>
      <c r="K69" s="73"/>
      <c r="L69" s="73"/>
      <c r="M69" s="73"/>
      <c r="N69" s="73"/>
      <c r="O69" s="73"/>
      <c r="P69" s="73"/>
      <c r="Q69" s="73"/>
      <c r="R69" s="73"/>
      <c r="S69" s="73"/>
      <c r="T69" s="73"/>
      <c r="U69" s="73"/>
    </row>
    <row r="70" spans="1:21" ht="16.5" x14ac:dyDescent="0.3">
      <c r="A70" s="73"/>
      <c r="B70" s="256" t="s">
        <v>990</v>
      </c>
      <c r="C70" s="73"/>
      <c r="D70" s="73"/>
      <c r="E70" s="73"/>
      <c r="F70" s="73"/>
      <c r="G70" s="73"/>
      <c r="H70" s="73"/>
      <c r="I70" s="73"/>
      <c r="J70" s="73"/>
      <c r="K70" s="73"/>
      <c r="L70" s="73"/>
      <c r="M70" s="73"/>
      <c r="N70" s="73"/>
      <c r="O70" s="73"/>
      <c r="P70" s="73"/>
      <c r="Q70" s="73"/>
      <c r="R70" s="73"/>
      <c r="S70" s="73"/>
      <c r="T70" s="73"/>
      <c r="U70" s="73"/>
    </row>
    <row r="71" spans="1:21" ht="16.5" customHeight="1" x14ac:dyDescent="0.3">
      <c r="A71" s="73"/>
      <c r="B71" s="345" t="s">
        <v>491</v>
      </c>
      <c r="C71" s="345"/>
      <c r="D71" s="345"/>
      <c r="E71" s="345"/>
      <c r="F71" s="349"/>
      <c r="G71" s="350"/>
      <c r="H71" s="350"/>
      <c r="I71" s="350"/>
      <c r="J71" s="350"/>
      <c r="K71" s="350"/>
      <c r="L71" s="350"/>
      <c r="M71" s="350"/>
      <c r="N71" s="350"/>
      <c r="O71" s="350"/>
      <c r="P71" s="350"/>
      <c r="Q71" s="350"/>
      <c r="R71" s="350"/>
      <c r="S71" s="350"/>
      <c r="T71" s="350"/>
      <c r="U71" s="351"/>
    </row>
    <row r="72" spans="1:21" ht="16.5" customHeight="1" x14ac:dyDescent="0.3">
      <c r="A72" s="73"/>
      <c r="B72" s="345" t="s">
        <v>492</v>
      </c>
      <c r="C72" s="345"/>
      <c r="D72" s="345"/>
      <c r="E72" s="345"/>
      <c r="F72" s="349"/>
      <c r="G72" s="350"/>
      <c r="H72" s="350"/>
      <c r="I72" s="350"/>
      <c r="J72" s="350"/>
      <c r="K72" s="350"/>
      <c r="L72" s="350"/>
      <c r="M72" s="350"/>
      <c r="N72" s="350"/>
      <c r="O72" s="350"/>
      <c r="P72" s="350"/>
      <c r="Q72" s="350"/>
      <c r="R72" s="350"/>
      <c r="S72" s="350"/>
      <c r="T72" s="350"/>
      <c r="U72" s="351"/>
    </row>
    <row r="73" spans="1:21" ht="16.5" customHeight="1" x14ac:dyDescent="0.3">
      <c r="A73" s="73"/>
      <c r="B73" s="345" t="s">
        <v>493</v>
      </c>
      <c r="C73" s="345"/>
      <c r="D73" s="345"/>
      <c r="E73" s="345"/>
      <c r="F73" s="349"/>
      <c r="G73" s="350"/>
      <c r="H73" s="350"/>
      <c r="I73" s="350"/>
      <c r="J73" s="350"/>
      <c r="K73" s="350"/>
      <c r="L73" s="350"/>
      <c r="M73" s="350"/>
      <c r="N73" s="350"/>
      <c r="O73" s="350"/>
      <c r="P73" s="350"/>
      <c r="Q73" s="350"/>
      <c r="R73" s="350"/>
      <c r="S73" s="350"/>
      <c r="T73" s="350"/>
      <c r="U73" s="351"/>
    </row>
    <row r="74" spans="1:21" ht="16.5" x14ac:dyDescent="0.3">
      <c r="A74" s="73"/>
      <c r="B74" s="73"/>
      <c r="C74" s="73"/>
      <c r="D74" s="73"/>
      <c r="E74" s="73"/>
      <c r="F74" s="73"/>
      <c r="G74" s="73"/>
      <c r="H74" s="73"/>
      <c r="I74" s="73"/>
      <c r="J74" s="73"/>
      <c r="K74" s="73"/>
      <c r="L74" s="73"/>
      <c r="M74" s="73"/>
      <c r="N74" s="73"/>
      <c r="O74" s="73"/>
      <c r="P74" s="73"/>
      <c r="Q74" s="73"/>
      <c r="R74" s="73"/>
      <c r="S74" s="73"/>
      <c r="T74" s="73"/>
      <c r="U74" s="73"/>
    </row>
    <row r="75" spans="1:21" ht="16.5" x14ac:dyDescent="0.3">
      <c r="A75" s="73"/>
      <c r="B75" s="256" t="s">
        <v>494</v>
      </c>
      <c r="C75" s="73"/>
      <c r="D75" s="73"/>
      <c r="E75" s="73"/>
      <c r="F75" s="73"/>
      <c r="G75" s="73"/>
      <c r="H75" s="73"/>
      <c r="I75" s="73"/>
      <c r="J75" s="73"/>
      <c r="K75" s="73"/>
      <c r="L75" s="73"/>
      <c r="M75" s="73"/>
      <c r="N75" s="73"/>
      <c r="O75" s="73"/>
      <c r="P75" s="73"/>
      <c r="Q75" s="73"/>
      <c r="R75" s="73"/>
      <c r="S75" s="73"/>
      <c r="T75" s="73"/>
      <c r="U75" s="73"/>
    </row>
    <row r="76" spans="1:21" ht="16.5" customHeight="1" x14ac:dyDescent="0.3">
      <c r="A76" s="73"/>
      <c r="B76" s="345" t="s">
        <v>496</v>
      </c>
      <c r="C76" s="345"/>
      <c r="D76" s="345"/>
      <c r="E76" s="345"/>
      <c r="F76" s="349"/>
      <c r="G76" s="350"/>
      <c r="H76" s="350"/>
      <c r="I76" s="350"/>
      <c r="J76" s="350"/>
      <c r="K76" s="350"/>
      <c r="L76" s="350"/>
      <c r="M76" s="350"/>
      <c r="N76" s="350"/>
      <c r="O76" s="350"/>
      <c r="P76" s="350"/>
      <c r="Q76" s="350"/>
      <c r="R76" s="350"/>
      <c r="S76" s="350"/>
      <c r="T76" s="350"/>
      <c r="U76" s="351"/>
    </row>
    <row r="77" spans="1:21" ht="16.5" customHeight="1" x14ac:dyDescent="0.3">
      <c r="A77" s="73"/>
      <c r="B77" s="345" t="s">
        <v>497</v>
      </c>
      <c r="C77" s="345"/>
      <c r="D77" s="345"/>
      <c r="E77" s="345"/>
      <c r="F77" s="349"/>
      <c r="G77" s="350"/>
      <c r="H77" s="350"/>
      <c r="I77" s="350"/>
      <c r="J77" s="350"/>
      <c r="K77" s="350"/>
      <c r="L77" s="350"/>
      <c r="M77" s="350"/>
      <c r="N77" s="350"/>
      <c r="O77" s="350"/>
      <c r="P77" s="350"/>
      <c r="Q77" s="350"/>
      <c r="R77" s="350"/>
      <c r="S77" s="350"/>
      <c r="T77" s="350"/>
      <c r="U77" s="351"/>
    </row>
    <row r="78" spans="1:21" ht="16.5" customHeight="1" x14ac:dyDescent="0.3">
      <c r="A78" s="73"/>
      <c r="B78" s="345" t="s">
        <v>498</v>
      </c>
      <c r="C78" s="345"/>
      <c r="D78" s="345"/>
      <c r="E78" s="345"/>
      <c r="F78" s="349"/>
      <c r="G78" s="350"/>
      <c r="H78" s="350"/>
      <c r="I78" s="350"/>
      <c r="J78" s="350"/>
      <c r="K78" s="350"/>
      <c r="L78" s="350"/>
      <c r="M78" s="350"/>
      <c r="N78" s="350"/>
      <c r="O78" s="350"/>
      <c r="P78" s="350"/>
      <c r="Q78" s="350"/>
      <c r="R78" s="350"/>
      <c r="S78" s="350"/>
      <c r="T78" s="350"/>
      <c r="U78" s="351"/>
    </row>
    <row r="79" spans="1:21" ht="16.5" x14ac:dyDescent="0.3">
      <c r="A79" s="256"/>
      <c r="B79" s="73"/>
      <c r="C79" s="73"/>
      <c r="D79" s="73"/>
      <c r="E79" s="73"/>
      <c r="F79" s="73"/>
      <c r="G79" s="73"/>
      <c r="H79" s="73"/>
      <c r="I79" s="73"/>
      <c r="J79" s="73"/>
      <c r="K79" s="73"/>
      <c r="L79" s="73"/>
      <c r="M79" s="73"/>
      <c r="N79" s="73"/>
      <c r="O79" s="73"/>
      <c r="P79" s="73"/>
      <c r="Q79" s="73"/>
      <c r="R79" s="73"/>
      <c r="S79" s="73"/>
      <c r="T79" s="73"/>
      <c r="U79" s="73"/>
    </row>
    <row r="80" spans="1:21" ht="16.5" x14ac:dyDescent="0.3">
      <c r="A80" s="73"/>
      <c r="B80" s="73"/>
      <c r="C80" s="73"/>
      <c r="D80" s="73"/>
      <c r="E80" s="73"/>
      <c r="F80" s="73"/>
      <c r="G80" s="73"/>
      <c r="H80" s="73"/>
      <c r="I80" s="73"/>
      <c r="J80" s="73"/>
      <c r="K80" s="73"/>
      <c r="L80" s="73"/>
      <c r="M80" s="73"/>
      <c r="N80" s="73"/>
      <c r="O80" s="73"/>
      <c r="P80" s="73"/>
      <c r="Q80" s="73"/>
      <c r="R80" s="73"/>
      <c r="S80" s="73"/>
      <c r="T80" s="73"/>
      <c r="U80" s="73"/>
    </row>
    <row r="81" spans="1:21" ht="16.5" x14ac:dyDescent="0.3">
      <c r="A81" s="73" t="s">
        <v>499</v>
      </c>
      <c r="B81" s="73"/>
      <c r="C81" s="73"/>
      <c r="D81" s="73"/>
      <c r="E81" s="73"/>
      <c r="F81" s="73"/>
      <c r="G81" s="73"/>
      <c r="H81" s="73"/>
      <c r="I81" s="73"/>
      <c r="J81" s="73"/>
      <c r="K81" s="73"/>
      <c r="L81" s="73"/>
      <c r="M81" s="73"/>
      <c r="N81" s="73"/>
      <c r="O81" s="73"/>
      <c r="P81" s="73"/>
      <c r="Q81" s="73"/>
      <c r="R81" s="73"/>
      <c r="S81" s="73"/>
      <c r="T81" s="73"/>
      <c r="U81" s="73"/>
    </row>
    <row r="82" spans="1:21" ht="16.5" x14ac:dyDescent="0.3">
      <c r="A82" s="73" t="s">
        <v>500</v>
      </c>
      <c r="B82" s="73"/>
      <c r="C82" s="73"/>
      <c r="D82" s="73"/>
      <c r="E82" s="73"/>
      <c r="F82" s="73"/>
      <c r="G82" s="73"/>
      <c r="H82" s="73"/>
      <c r="I82" s="73"/>
      <c r="J82" s="73"/>
      <c r="K82" s="73"/>
      <c r="L82" s="73"/>
      <c r="M82" s="73"/>
      <c r="N82" s="73"/>
      <c r="O82" s="73"/>
      <c r="P82" s="73"/>
      <c r="Q82" s="73"/>
      <c r="R82" s="73"/>
      <c r="S82" s="73"/>
      <c r="T82" s="73"/>
      <c r="U82" s="73"/>
    </row>
    <row r="83" spans="1:21" ht="16.5" x14ac:dyDescent="0.3">
      <c r="A83" s="73" t="s">
        <v>501</v>
      </c>
      <c r="B83" s="73"/>
      <c r="C83" s="73"/>
      <c r="D83" s="73"/>
      <c r="E83" s="73"/>
      <c r="F83" s="73"/>
      <c r="G83" s="73"/>
      <c r="H83" s="73"/>
      <c r="I83" s="73"/>
      <c r="J83" s="73"/>
      <c r="K83" s="73"/>
      <c r="L83" s="73"/>
      <c r="M83" s="73"/>
      <c r="N83" s="73"/>
      <c r="O83" s="73"/>
      <c r="P83" s="73"/>
      <c r="Q83" s="73"/>
      <c r="R83" s="73"/>
      <c r="S83" s="73"/>
      <c r="T83" s="73"/>
      <c r="U83" s="73"/>
    </row>
    <row r="84" spans="1:21" ht="16.5" x14ac:dyDescent="0.3">
      <c r="A84" s="73" t="s">
        <v>502</v>
      </c>
      <c r="B84" s="73"/>
      <c r="C84" s="73"/>
      <c r="D84" s="73"/>
      <c r="E84" s="73"/>
      <c r="F84" s="73"/>
      <c r="G84" s="73"/>
      <c r="H84" s="73"/>
      <c r="I84" s="73"/>
      <c r="J84" s="73"/>
      <c r="K84" s="73"/>
      <c r="L84" s="73"/>
      <c r="M84" s="73"/>
      <c r="N84" s="73"/>
      <c r="O84" s="73"/>
      <c r="P84" s="73"/>
      <c r="Q84" s="73"/>
      <c r="R84" s="73"/>
      <c r="S84" s="73"/>
      <c r="T84" s="73"/>
      <c r="U84" s="73"/>
    </row>
    <row r="85" spans="1:21" ht="16.5" x14ac:dyDescent="0.3">
      <c r="A85" s="73" t="s">
        <v>503</v>
      </c>
      <c r="B85" s="73"/>
      <c r="C85" s="73"/>
      <c r="D85" s="73"/>
      <c r="E85" s="73"/>
      <c r="F85" s="73"/>
      <c r="G85" s="73"/>
      <c r="H85" s="73"/>
      <c r="I85" s="73"/>
      <c r="J85" s="73"/>
      <c r="K85" s="73"/>
      <c r="L85" s="73"/>
      <c r="M85" s="73"/>
      <c r="N85" s="73"/>
      <c r="O85" s="73"/>
      <c r="P85" s="73"/>
      <c r="Q85" s="73"/>
      <c r="R85" s="73"/>
      <c r="S85" s="73"/>
      <c r="T85" s="73"/>
      <c r="U85" s="73"/>
    </row>
    <row r="86" spans="1:21" ht="16.5" x14ac:dyDescent="0.3">
      <c r="A86" s="73" t="s">
        <v>504</v>
      </c>
      <c r="B86" s="73"/>
      <c r="C86" s="73"/>
      <c r="D86" s="73"/>
      <c r="E86" s="73"/>
      <c r="F86" s="73"/>
      <c r="G86" s="73"/>
      <c r="H86" s="73"/>
      <c r="I86" s="73"/>
      <c r="J86" s="73"/>
      <c r="K86" s="73"/>
      <c r="L86" s="73"/>
      <c r="M86" s="73"/>
      <c r="N86" s="73"/>
      <c r="O86" s="73"/>
      <c r="P86" s="73"/>
      <c r="Q86" s="73"/>
      <c r="R86" s="73"/>
      <c r="S86" s="73"/>
      <c r="T86" s="73"/>
      <c r="U86" s="73"/>
    </row>
    <row r="87" spans="1:21" ht="16.5" x14ac:dyDescent="0.3">
      <c r="A87" s="73" t="s">
        <v>505</v>
      </c>
      <c r="B87" s="73"/>
      <c r="C87" s="73"/>
      <c r="D87" s="73"/>
      <c r="E87" s="73"/>
      <c r="F87" s="73"/>
      <c r="G87" s="73"/>
      <c r="H87" s="73"/>
      <c r="I87" s="73"/>
      <c r="J87" s="73"/>
      <c r="K87" s="73"/>
      <c r="L87" s="73"/>
      <c r="M87" s="73"/>
      <c r="N87" s="73"/>
      <c r="O87" s="73"/>
      <c r="P87" s="73"/>
      <c r="Q87" s="73"/>
      <c r="R87" s="73"/>
      <c r="S87" s="73"/>
      <c r="T87" s="73"/>
      <c r="U87" s="73"/>
    </row>
    <row r="88" spans="1:21" ht="16.5" x14ac:dyDescent="0.3">
      <c r="A88" s="73" t="s">
        <v>506</v>
      </c>
      <c r="B88" s="73"/>
      <c r="C88" s="73"/>
      <c r="D88" s="73"/>
      <c r="E88" s="73"/>
      <c r="F88" s="73"/>
      <c r="G88" s="73"/>
      <c r="H88" s="73"/>
      <c r="I88" s="73"/>
      <c r="J88" s="73"/>
      <c r="K88" s="73"/>
      <c r="L88" s="73"/>
      <c r="M88" s="73"/>
      <c r="N88" s="73"/>
      <c r="O88" s="73"/>
      <c r="P88" s="73"/>
      <c r="Q88" s="73"/>
      <c r="R88" s="73"/>
      <c r="S88" s="73"/>
      <c r="T88" s="73"/>
      <c r="U88" s="73"/>
    </row>
    <row r="89" spans="1:21" ht="16.5" x14ac:dyDescent="0.3">
      <c r="A89" s="73" t="s">
        <v>507</v>
      </c>
      <c r="B89" s="73"/>
      <c r="C89" s="73"/>
      <c r="D89" s="73"/>
      <c r="E89" s="73"/>
      <c r="F89" s="73"/>
      <c r="G89" s="73"/>
      <c r="H89" s="73"/>
      <c r="I89" s="73"/>
      <c r="J89" s="73"/>
      <c r="K89" s="73"/>
      <c r="L89" s="73"/>
      <c r="M89" s="73"/>
      <c r="N89" s="73"/>
      <c r="O89" s="73"/>
      <c r="P89" s="73"/>
      <c r="Q89" s="73"/>
      <c r="R89" s="73"/>
      <c r="S89" s="73"/>
      <c r="T89" s="73"/>
      <c r="U89" s="73"/>
    </row>
    <row r="90" spans="1:21" ht="16.5" x14ac:dyDescent="0.3">
      <c r="A90" s="73" t="s">
        <v>508</v>
      </c>
      <c r="B90" s="73"/>
      <c r="C90" s="73"/>
      <c r="D90" s="73"/>
      <c r="E90" s="73"/>
      <c r="F90" s="73"/>
      <c r="G90" s="73"/>
      <c r="H90" s="73"/>
      <c r="I90" s="73"/>
      <c r="J90" s="73"/>
      <c r="K90" s="73"/>
      <c r="L90" s="73"/>
      <c r="M90" s="73"/>
      <c r="N90" s="73"/>
      <c r="O90" s="73"/>
      <c r="P90" s="73"/>
      <c r="Q90" s="73"/>
      <c r="R90" s="73"/>
      <c r="S90" s="73"/>
      <c r="T90" s="73"/>
      <c r="U90" s="73"/>
    </row>
    <row r="91" spans="1:21" ht="16.5" customHeight="1" x14ac:dyDescent="0.3">
      <c r="A91" s="364" t="s">
        <v>509</v>
      </c>
      <c r="B91" s="364"/>
      <c r="C91" s="364"/>
      <c r="D91" s="364"/>
      <c r="E91" s="364"/>
      <c r="F91" s="364"/>
      <c r="G91" s="364"/>
      <c r="H91" s="364"/>
      <c r="I91" s="364"/>
      <c r="J91" s="364"/>
      <c r="K91" s="364"/>
      <c r="L91" s="364"/>
      <c r="M91" s="364"/>
      <c r="N91" s="364"/>
      <c r="O91" s="73"/>
      <c r="P91" s="73"/>
      <c r="Q91" s="73"/>
      <c r="R91" s="73"/>
      <c r="S91" s="73"/>
      <c r="T91" s="73"/>
      <c r="U91" s="73"/>
    </row>
    <row r="92" spans="1:21" ht="16.5" customHeight="1" x14ac:dyDescent="0.3">
      <c r="A92" s="364" t="s">
        <v>510</v>
      </c>
      <c r="B92" s="364"/>
      <c r="C92" s="364"/>
      <c r="D92" s="364"/>
      <c r="E92" s="364"/>
      <c r="F92" s="364"/>
      <c r="G92" s="364"/>
      <c r="H92" s="364"/>
      <c r="I92" s="364"/>
      <c r="J92" s="364"/>
      <c r="K92" s="364"/>
      <c r="L92" s="364"/>
      <c r="M92" s="364"/>
      <c r="N92" s="364"/>
      <c r="O92" s="73"/>
      <c r="P92" s="73"/>
      <c r="Q92" s="73"/>
      <c r="R92" s="73"/>
      <c r="S92" s="73"/>
      <c r="T92" s="73"/>
      <c r="U92" s="73"/>
    </row>
  </sheetData>
  <mergeCells count="101">
    <mergeCell ref="A91:N91"/>
    <mergeCell ref="F67:U67"/>
    <mergeCell ref="B68:E68"/>
    <mergeCell ref="F68:U68"/>
    <mergeCell ref="B71:E71"/>
    <mergeCell ref="F71:U71"/>
    <mergeCell ref="B72:E72"/>
    <mergeCell ref="F72:U72"/>
    <mergeCell ref="A92:N92"/>
    <mergeCell ref="B77:E77"/>
    <mergeCell ref="F77:U77"/>
    <mergeCell ref="B78:E78"/>
    <mergeCell ref="F78:U78"/>
    <mergeCell ref="B50:E50"/>
    <mergeCell ref="F50:U50"/>
    <mergeCell ref="B54:E54"/>
    <mergeCell ref="F54:U54"/>
    <mergeCell ref="B52:E52"/>
    <mergeCell ref="B53:E53"/>
    <mergeCell ref="F53:U53"/>
    <mergeCell ref="B59:E59"/>
    <mergeCell ref="B76:E76"/>
    <mergeCell ref="F76:U76"/>
    <mergeCell ref="B65:E65"/>
    <mergeCell ref="F65:U65"/>
    <mergeCell ref="B66:E66"/>
    <mergeCell ref="F66:U66"/>
    <mergeCell ref="B67:E67"/>
    <mergeCell ref="B61:E61"/>
    <mergeCell ref="B64:E64"/>
    <mergeCell ref="F64:U64"/>
    <mergeCell ref="B73:E73"/>
    <mergeCell ref="F73:U73"/>
    <mergeCell ref="B48:E48"/>
    <mergeCell ref="B42:E42"/>
    <mergeCell ref="F48:U48"/>
    <mergeCell ref="B49:E49"/>
    <mergeCell ref="F49:U49"/>
    <mergeCell ref="F44:U44"/>
    <mergeCell ref="B43:E43"/>
    <mergeCell ref="F43:U43"/>
    <mergeCell ref="B44:E44"/>
    <mergeCell ref="B45:E45"/>
    <mergeCell ref="F45:U45"/>
    <mergeCell ref="B47:E47"/>
    <mergeCell ref="B32:E32"/>
    <mergeCell ref="F32:U32"/>
    <mergeCell ref="B33:E33"/>
    <mergeCell ref="F33:U33"/>
    <mergeCell ref="B30:E30"/>
    <mergeCell ref="B31:E31"/>
    <mergeCell ref="B38:E38"/>
    <mergeCell ref="B39:E39"/>
    <mergeCell ref="B40:E40"/>
    <mergeCell ref="F40:U40"/>
    <mergeCell ref="B35:E35"/>
    <mergeCell ref="B36:E36"/>
    <mergeCell ref="B37:E37"/>
    <mergeCell ref="F37:U37"/>
    <mergeCell ref="B12:E12"/>
    <mergeCell ref="F12:H12"/>
    <mergeCell ref="P7:R7"/>
    <mergeCell ref="B29:E29"/>
    <mergeCell ref="F18:F19"/>
    <mergeCell ref="G18:H19"/>
    <mergeCell ref="I18:N18"/>
    <mergeCell ref="G20:H20"/>
    <mergeCell ref="B11:E11"/>
    <mergeCell ref="F11:H11"/>
    <mergeCell ref="G21:H21"/>
    <mergeCell ref="G22:H22"/>
    <mergeCell ref="B25:E25"/>
    <mergeCell ref="B27:E27"/>
    <mergeCell ref="B8:E8"/>
    <mergeCell ref="F8:H8"/>
    <mergeCell ref="B18:B19"/>
    <mergeCell ref="C18:C19"/>
    <mergeCell ref="D18:D19"/>
    <mergeCell ref="E18:E19"/>
    <mergeCell ref="B28:E28"/>
    <mergeCell ref="B5:E5"/>
    <mergeCell ref="F5:H5"/>
    <mergeCell ref="B6:E6"/>
    <mergeCell ref="F6:H6"/>
    <mergeCell ref="B9:E9"/>
    <mergeCell ref="F9:H9"/>
    <mergeCell ref="B10:E10"/>
    <mergeCell ref="F10:H10"/>
    <mergeCell ref="I7:L7"/>
    <mergeCell ref="B7:E7"/>
    <mergeCell ref="F7:H7"/>
    <mergeCell ref="S7:U7"/>
    <mergeCell ref="P5:R5"/>
    <mergeCell ref="S5:U5"/>
    <mergeCell ref="P6:R6"/>
    <mergeCell ref="S6:U6"/>
    <mergeCell ref="I6:L6"/>
    <mergeCell ref="M6:O6"/>
    <mergeCell ref="I5:L5"/>
    <mergeCell ref="M5:O5"/>
    <mergeCell ref="M7:O7"/>
  </mergeCells>
  <phoneticPr fontId="3" type="noConversion"/>
  <dataValidations count="6">
    <dataValidation type="list" allowBlank="1" showInputMessage="1" showErrorMessage="1" sqref="G20:H22">
      <formula1>$AA$10:$AA$12</formula1>
    </dataValidation>
    <dataValidation type="whole" allowBlank="1" showInputMessage="1" showErrorMessage="1" sqref="F20:F22">
      <formula1>-999999999</formula1>
      <formula2>999999999</formula2>
    </dataValidation>
    <dataValidation type="list" allowBlank="1" showInputMessage="1" showErrorMessage="1" sqref="F27:F31 F38 F52 F47 F42 F35:F36">
      <formula1>$Z$10:$Z$12</formula1>
    </dataValidation>
    <dataValidation type="decimal" allowBlank="1" showInputMessage="1" showErrorMessage="1" sqref="F10:H12 F7:H8 I7:U7">
      <formula1>-999999999999</formula1>
      <formula2>999999999999</formula2>
    </dataValidation>
    <dataValidation type="list" allowBlank="1" showInputMessage="1" showErrorMessage="1" sqref="C20:E22 F39 F9:H9">
      <formula1>$Z$10:$Z$11</formula1>
    </dataValidation>
    <dataValidation type="list" allowBlank="1" showInputMessage="1" showErrorMessage="1" sqref="F59">
      <formula1>$H$12:$H$13</formula1>
    </dataValidation>
  </dataValidations>
  <pageMargins left="0.75" right="0.75" top="1" bottom="1" header="0.5" footer="0.5"/>
  <pageSetup orientation="portrait" verticalDpi="0"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K448"/>
  <sheetViews>
    <sheetView showGridLines="0" workbookViewId="0">
      <selection activeCell="D41" sqref="D41:I41"/>
    </sheetView>
  </sheetViews>
  <sheetFormatPr defaultRowHeight="16.5" x14ac:dyDescent="0.3"/>
  <cols>
    <col min="1" max="1" width="2.7109375" style="32" customWidth="1"/>
    <col min="2" max="2" width="4.42578125" style="32" customWidth="1"/>
    <col min="3" max="3" width="9.140625" style="32"/>
    <col min="4" max="4" width="69.140625" style="32" customWidth="1"/>
    <col min="5" max="5" width="13.7109375" style="32" customWidth="1"/>
    <col min="6" max="9" width="23.42578125" style="32" customWidth="1"/>
    <col min="10" max="10" width="2.28515625" style="32" customWidth="1"/>
    <col min="11" max="11" width="3.42578125" style="32" customWidth="1"/>
    <col min="12" max="16384" width="9.140625" style="32"/>
  </cols>
  <sheetData>
    <row r="1" spans="2:11" s="224" customFormat="1" ht="15" x14ac:dyDescent="0.25"/>
    <row r="2" spans="2:11" s="224" customFormat="1" ht="15" x14ac:dyDescent="0.25">
      <c r="H2" s="225"/>
      <c r="I2" s="225"/>
      <c r="J2" s="225"/>
      <c r="K2" s="225"/>
    </row>
    <row r="3" spans="2:11" s="224" customFormat="1" ht="15" x14ac:dyDescent="0.25">
      <c r="H3" s="225"/>
      <c r="I3" s="225"/>
      <c r="J3" s="225"/>
      <c r="K3" s="225"/>
    </row>
    <row r="4" spans="2:11" s="224" customFormat="1" ht="15" x14ac:dyDescent="0.25">
      <c r="H4" s="225"/>
      <c r="I4" s="225"/>
      <c r="J4" s="225"/>
      <c r="K4" s="225"/>
    </row>
    <row r="5" spans="2:11" s="224" customFormat="1" ht="15" x14ac:dyDescent="0.25">
      <c r="H5" s="225"/>
      <c r="I5" s="225"/>
      <c r="J5" s="225"/>
      <c r="K5" s="225"/>
    </row>
    <row r="6" spans="2:11" s="224" customFormat="1" ht="15" x14ac:dyDescent="0.25">
      <c r="B6" s="225"/>
      <c r="C6" s="225"/>
      <c r="D6" s="225"/>
      <c r="E6" s="225"/>
      <c r="F6" s="225"/>
      <c r="G6" s="225"/>
      <c r="H6" s="225"/>
      <c r="I6" s="225"/>
      <c r="J6" s="225"/>
      <c r="K6" s="225"/>
    </row>
    <row r="7" spans="2:11" s="224" customFormat="1" x14ac:dyDescent="0.3">
      <c r="B7" s="31" t="str">
        <f>"Selected Project:  "&amp;BasicData!$E$12</f>
        <v>Selected Project:  Bosnia Herzegovina: Mainstreaming Karst Peatlands Conservation Concerns into Key Economic Sectors - KARST</v>
      </c>
      <c r="C7" s="225"/>
      <c r="D7" s="225"/>
      <c r="E7" s="225"/>
      <c r="F7" s="225"/>
      <c r="G7" s="225"/>
      <c r="H7" s="225"/>
      <c r="I7" s="225"/>
      <c r="J7" s="225"/>
      <c r="K7" s="225"/>
    </row>
    <row r="8" spans="2:11" s="224" customFormat="1" ht="15" hidden="1" x14ac:dyDescent="0.25">
      <c r="B8" s="225"/>
      <c r="C8" s="225"/>
      <c r="D8" s="225"/>
      <c r="E8" s="225"/>
      <c r="F8" s="225"/>
      <c r="G8" s="225"/>
      <c r="H8" s="225"/>
      <c r="I8" s="225"/>
      <c r="J8" s="225"/>
      <c r="K8" s="225"/>
    </row>
    <row r="9" spans="2:11" s="224" customFormat="1" ht="15" hidden="1" x14ac:dyDescent="0.25">
      <c r="B9" s="225"/>
      <c r="C9" s="225"/>
      <c r="D9" s="225"/>
      <c r="E9" s="225"/>
      <c r="F9" s="225"/>
      <c r="G9" s="225"/>
      <c r="H9" s="225"/>
      <c r="I9" s="225"/>
      <c r="J9" s="225"/>
      <c r="K9" s="225"/>
    </row>
    <row r="10" spans="2:11" ht="20.25" x14ac:dyDescent="0.3">
      <c r="B10" s="287" t="s">
        <v>243</v>
      </c>
      <c r="C10" s="287"/>
      <c r="D10" s="287"/>
      <c r="E10" s="287"/>
      <c r="F10" s="287"/>
      <c r="G10" s="287"/>
      <c r="H10" s="287"/>
      <c r="I10" s="215"/>
      <c r="J10" s="31"/>
      <c r="K10" s="31"/>
    </row>
    <row r="11" spans="2:11" ht="34.5" customHeight="1" x14ac:dyDescent="0.3">
      <c r="B11" s="296" t="s">
        <v>757</v>
      </c>
      <c r="C11" s="296"/>
      <c r="D11" s="296"/>
      <c r="E11" s="296"/>
      <c r="F11" s="296"/>
      <c r="G11" s="296"/>
      <c r="H11" s="296"/>
      <c r="I11" s="216"/>
      <c r="J11" s="31"/>
      <c r="K11" s="31"/>
    </row>
    <row r="12" spans="2:11" s="226" customFormat="1" x14ac:dyDescent="0.3">
      <c r="B12" s="86"/>
      <c r="C12" s="86"/>
      <c r="D12" s="86"/>
      <c r="E12" s="86"/>
      <c r="F12" s="86"/>
      <c r="G12" s="86"/>
      <c r="H12" s="86"/>
      <c r="I12" s="86"/>
      <c r="J12" s="86"/>
      <c r="K12" s="86"/>
    </row>
    <row r="13" spans="2:11" x14ac:dyDescent="0.3">
      <c r="B13" s="31"/>
      <c r="C13" s="227" t="s">
        <v>244</v>
      </c>
      <c r="D13" s="121"/>
      <c r="E13" s="121"/>
      <c r="F13" s="121"/>
      <c r="G13" s="121"/>
      <c r="H13" s="31"/>
      <c r="I13" s="31"/>
      <c r="J13" s="31"/>
      <c r="K13" s="31"/>
    </row>
    <row r="14" spans="2:11" ht="31.5" customHeight="1" x14ac:dyDescent="0.3">
      <c r="B14" s="31"/>
      <c r="C14" s="31"/>
      <c r="D14" s="365" t="s">
        <v>245</v>
      </c>
      <c r="E14" s="367" t="s">
        <v>246</v>
      </c>
      <c r="F14" s="369" t="s">
        <v>247</v>
      </c>
      <c r="G14" s="370"/>
      <c r="H14" s="31"/>
      <c r="I14" s="31"/>
      <c r="J14" s="31"/>
      <c r="K14" s="31"/>
    </row>
    <row r="15" spans="2:11" ht="35.25" customHeight="1" x14ac:dyDescent="0.3">
      <c r="B15" s="31"/>
      <c r="C15" s="31"/>
      <c r="D15" s="366"/>
      <c r="E15" s="368"/>
      <c r="F15" s="229" t="s">
        <v>248</v>
      </c>
      <c r="G15" s="229" t="s">
        <v>249</v>
      </c>
      <c r="H15" s="31"/>
      <c r="I15" s="31"/>
      <c r="J15" s="31"/>
      <c r="K15" s="31"/>
    </row>
    <row r="16" spans="2:11" ht="66" x14ac:dyDescent="0.3">
      <c r="B16" s="31"/>
      <c r="C16" s="31"/>
      <c r="D16" s="19" t="s">
        <v>1057</v>
      </c>
      <c r="E16" s="17">
        <v>226558100</v>
      </c>
      <c r="F16" s="17"/>
      <c r="G16" s="17">
        <v>41000</v>
      </c>
      <c r="H16" s="31"/>
      <c r="I16" s="31"/>
      <c r="J16" s="31"/>
      <c r="K16" s="31"/>
    </row>
    <row r="17" spans="2:11" x14ac:dyDescent="0.3">
      <c r="B17" s="31"/>
      <c r="C17" s="31"/>
      <c r="D17" s="19"/>
      <c r="E17" s="17"/>
      <c r="F17" s="17"/>
      <c r="G17" s="17"/>
      <c r="H17" s="31"/>
      <c r="I17" s="31"/>
      <c r="J17" s="31"/>
      <c r="K17" s="31"/>
    </row>
    <row r="18" spans="2:11" x14ac:dyDescent="0.3">
      <c r="B18" s="31"/>
      <c r="C18" s="31"/>
      <c r="D18" s="19"/>
      <c r="E18" s="17"/>
      <c r="F18" s="17"/>
      <c r="G18" s="17"/>
      <c r="H18" s="31"/>
      <c r="I18" s="31"/>
      <c r="J18" s="31"/>
      <c r="K18" s="31"/>
    </row>
    <row r="19" spans="2:11" x14ac:dyDescent="0.3">
      <c r="B19" s="31"/>
      <c r="C19" s="31"/>
      <c r="D19" s="19"/>
      <c r="E19" s="17"/>
      <c r="F19" s="17"/>
      <c r="G19" s="17"/>
      <c r="H19" s="31"/>
      <c r="I19" s="31"/>
      <c r="J19" s="31"/>
      <c r="K19" s="31"/>
    </row>
    <row r="20" spans="2:11" x14ac:dyDescent="0.3">
      <c r="B20" s="31"/>
      <c r="C20" s="31"/>
      <c r="D20" s="19"/>
      <c r="E20" s="17"/>
      <c r="F20" s="17"/>
      <c r="G20" s="17"/>
      <c r="H20" s="31"/>
      <c r="I20" s="31"/>
      <c r="J20" s="31"/>
      <c r="K20" s="31"/>
    </row>
    <row r="21" spans="2:11" x14ac:dyDescent="0.3">
      <c r="B21" s="31"/>
      <c r="C21" s="31"/>
      <c r="D21" s="31"/>
      <c r="E21" s="31"/>
      <c r="F21" s="31"/>
      <c r="G21" s="31"/>
      <c r="H21" s="31"/>
      <c r="I21" s="31"/>
      <c r="J21" s="31"/>
      <c r="K21" s="31"/>
    </row>
    <row r="22" spans="2:11" x14ac:dyDescent="0.3">
      <c r="B22" s="31"/>
      <c r="C22" s="74" t="s">
        <v>250</v>
      </c>
      <c r="D22" s="31"/>
      <c r="E22" s="31"/>
      <c r="F22" s="31"/>
      <c r="G22" s="31"/>
      <c r="H22" s="31"/>
      <c r="I22" s="31"/>
      <c r="J22" s="31"/>
      <c r="K22" s="31"/>
    </row>
    <row r="23" spans="2:11" ht="25.5" customHeight="1" x14ac:dyDescent="0.3">
      <c r="B23" s="31"/>
      <c r="C23" s="31"/>
      <c r="D23" s="365" t="s">
        <v>81</v>
      </c>
      <c r="E23" s="367" t="s">
        <v>82</v>
      </c>
      <c r="F23" s="369" t="s">
        <v>247</v>
      </c>
      <c r="G23" s="370"/>
      <c r="H23" s="31"/>
      <c r="I23" s="31"/>
      <c r="J23" s="31"/>
      <c r="K23" s="31"/>
    </row>
    <row r="24" spans="2:11" ht="25.5" customHeight="1" x14ac:dyDescent="0.3">
      <c r="B24" s="31"/>
      <c r="C24" s="31"/>
      <c r="D24" s="366"/>
      <c r="E24" s="368"/>
      <c r="F24" s="229" t="s">
        <v>248</v>
      </c>
      <c r="G24" s="229" t="s">
        <v>249</v>
      </c>
      <c r="H24" s="31"/>
      <c r="I24" s="31"/>
      <c r="J24" s="31"/>
      <c r="K24" s="31"/>
    </row>
    <row r="25" spans="2:11" x14ac:dyDescent="0.3">
      <c r="B25" s="31"/>
      <c r="C25" s="31"/>
      <c r="D25" s="19" t="s">
        <v>1160</v>
      </c>
      <c r="E25" s="17">
        <v>208529200</v>
      </c>
      <c r="F25" s="17"/>
      <c r="G25" s="17">
        <v>41000</v>
      </c>
      <c r="H25" s="31"/>
      <c r="I25" s="31"/>
      <c r="J25" s="31"/>
      <c r="K25" s="31"/>
    </row>
    <row r="26" spans="2:11" x14ac:dyDescent="0.3">
      <c r="B26" s="31"/>
      <c r="C26" s="31"/>
      <c r="D26" s="19"/>
      <c r="E26" s="17"/>
      <c r="F26" s="17"/>
      <c r="G26" s="17"/>
      <c r="H26" s="31"/>
      <c r="I26" s="31"/>
      <c r="J26" s="31"/>
      <c r="K26" s="31"/>
    </row>
    <row r="27" spans="2:11" x14ac:dyDescent="0.3">
      <c r="B27" s="31"/>
      <c r="C27" s="31"/>
      <c r="D27" s="19"/>
      <c r="E27" s="17"/>
      <c r="F27" s="17"/>
      <c r="G27" s="17"/>
      <c r="H27" s="31"/>
      <c r="I27" s="31"/>
      <c r="J27" s="31"/>
      <c r="K27" s="31"/>
    </row>
    <row r="28" spans="2:11" x14ac:dyDescent="0.3">
      <c r="B28" s="31"/>
      <c r="C28" s="31"/>
      <c r="D28" s="19"/>
      <c r="E28" s="17"/>
      <c r="F28" s="17"/>
      <c r="G28" s="17"/>
      <c r="H28" s="31"/>
      <c r="I28" s="31"/>
      <c r="J28" s="31"/>
      <c r="K28" s="31"/>
    </row>
    <row r="29" spans="2:11" x14ac:dyDescent="0.3">
      <c r="B29" s="31"/>
      <c r="C29" s="31"/>
      <c r="D29" s="19"/>
      <c r="E29" s="17"/>
      <c r="F29" s="17"/>
      <c r="G29" s="17"/>
      <c r="H29" s="31"/>
      <c r="I29" s="31"/>
      <c r="J29" s="31"/>
      <c r="K29" s="31"/>
    </row>
    <row r="30" spans="2:11" x14ac:dyDescent="0.3">
      <c r="B30" s="31"/>
      <c r="C30" s="31"/>
      <c r="D30" s="31"/>
      <c r="E30" s="31"/>
      <c r="F30" s="31"/>
      <c r="G30" s="31"/>
      <c r="H30" s="31"/>
      <c r="I30" s="31"/>
      <c r="J30" s="31"/>
      <c r="K30" s="31"/>
    </row>
    <row r="31" spans="2:11" x14ac:dyDescent="0.3">
      <c r="B31" s="31"/>
      <c r="C31" s="74" t="s">
        <v>253</v>
      </c>
      <c r="D31" s="31"/>
      <c r="E31" s="31"/>
      <c r="F31" s="31"/>
      <c r="G31" s="31"/>
      <c r="H31" s="31"/>
      <c r="I31" s="31"/>
      <c r="J31" s="31"/>
      <c r="K31" s="31"/>
    </row>
    <row r="32" spans="2:11" ht="52.5" customHeight="1" x14ac:dyDescent="0.3">
      <c r="B32" s="31"/>
      <c r="C32" s="31"/>
      <c r="D32" s="374" t="s">
        <v>254</v>
      </c>
      <c r="E32" s="230" t="s">
        <v>255</v>
      </c>
      <c r="F32" s="371" t="s">
        <v>256</v>
      </c>
      <c r="G32" s="372"/>
      <c r="H32" s="372"/>
      <c r="I32" s="373"/>
      <c r="J32" s="31"/>
      <c r="K32" s="31"/>
    </row>
    <row r="33" spans="2:11" x14ac:dyDescent="0.3">
      <c r="B33" s="31"/>
      <c r="C33" s="31"/>
      <c r="D33" s="375"/>
      <c r="E33" s="228"/>
      <c r="F33" s="40" t="s">
        <v>257</v>
      </c>
      <c r="G33" s="40" t="s">
        <v>258</v>
      </c>
      <c r="H33" s="40" t="s">
        <v>259</v>
      </c>
      <c r="I33" s="40" t="s">
        <v>260</v>
      </c>
      <c r="J33" s="31"/>
      <c r="K33" s="31"/>
    </row>
    <row r="34" spans="2:11" ht="21" customHeight="1" x14ac:dyDescent="0.3">
      <c r="B34" s="31"/>
      <c r="C34" s="31"/>
      <c r="D34" s="231" t="s">
        <v>268</v>
      </c>
      <c r="E34" s="231" t="s">
        <v>279</v>
      </c>
      <c r="F34" s="232" t="s">
        <v>956</v>
      </c>
      <c r="G34" s="232"/>
      <c r="H34" s="232"/>
      <c r="I34" s="232"/>
      <c r="J34" s="31"/>
      <c r="K34" s="31"/>
    </row>
    <row r="35" spans="2:11" ht="21" customHeight="1" x14ac:dyDescent="0.3">
      <c r="B35" s="31"/>
      <c r="C35" s="31"/>
      <c r="D35" s="231" t="s">
        <v>269</v>
      </c>
      <c r="E35" s="231" t="s">
        <v>279</v>
      </c>
      <c r="F35" s="232" t="s">
        <v>957</v>
      </c>
      <c r="G35" s="232"/>
      <c r="H35" s="232"/>
      <c r="I35" s="232"/>
      <c r="J35" s="31"/>
      <c r="K35" s="31"/>
    </row>
    <row r="36" spans="2:11" ht="21" customHeight="1" x14ac:dyDescent="0.3">
      <c r="B36" s="31"/>
      <c r="C36" s="31"/>
      <c r="D36" s="231" t="s">
        <v>267</v>
      </c>
      <c r="E36" s="231" t="s">
        <v>279</v>
      </c>
      <c r="F36" s="232" t="s">
        <v>958</v>
      </c>
      <c r="G36" s="232"/>
      <c r="H36" s="232"/>
      <c r="I36" s="232"/>
      <c r="J36" s="31"/>
      <c r="K36" s="31"/>
    </row>
    <row r="37" spans="2:11" ht="21" customHeight="1" x14ac:dyDescent="0.3">
      <c r="B37" s="31"/>
      <c r="C37" s="31"/>
      <c r="D37" s="231" t="s">
        <v>268</v>
      </c>
      <c r="E37" s="231" t="s">
        <v>279</v>
      </c>
      <c r="F37" s="232" t="s">
        <v>959</v>
      </c>
      <c r="G37" s="232"/>
      <c r="H37" s="232"/>
      <c r="I37" s="232"/>
      <c r="J37" s="31"/>
      <c r="K37" s="31"/>
    </row>
    <row r="38" spans="2:11" ht="21" customHeight="1" x14ac:dyDescent="0.3">
      <c r="B38" s="31"/>
      <c r="C38" s="31"/>
      <c r="D38" s="231"/>
      <c r="E38" s="231"/>
      <c r="F38" s="232"/>
      <c r="G38" s="232"/>
      <c r="H38" s="232"/>
      <c r="I38" s="232"/>
      <c r="J38" s="31"/>
      <c r="K38" s="31"/>
    </row>
    <row r="39" spans="2:11" x14ac:dyDescent="0.3">
      <c r="B39" s="31"/>
      <c r="C39" s="31"/>
      <c r="D39" s="31"/>
      <c r="E39" s="31"/>
      <c r="F39" s="31"/>
      <c r="G39" s="31"/>
      <c r="H39" s="31"/>
      <c r="I39" s="31"/>
      <c r="J39" s="31"/>
      <c r="K39" s="31"/>
    </row>
    <row r="40" spans="2:11" x14ac:dyDescent="0.3">
      <c r="B40" s="31"/>
      <c r="C40" s="31"/>
      <c r="D40" s="31" t="s">
        <v>261</v>
      </c>
      <c r="E40" s="31"/>
      <c r="F40" s="31"/>
      <c r="G40" s="31"/>
      <c r="H40" s="31"/>
      <c r="I40" s="31"/>
      <c r="J40" s="31"/>
      <c r="K40" s="31"/>
    </row>
    <row r="41" spans="2:11" ht="71.25" customHeight="1" x14ac:dyDescent="0.3">
      <c r="B41" s="31"/>
      <c r="C41" s="31"/>
      <c r="D41" s="312" t="s">
        <v>22</v>
      </c>
      <c r="E41" s="324"/>
      <c r="F41" s="324"/>
      <c r="G41" s="324"/>
      <c r="H41" s="324"/>
      <c r="I41" s="313"/>
      <c r="J41" s="31"/>
      <c r="K41" s="31"/>
    </row>
    <row r="42" spans="2:11" x14ac:dyDescent="0.3">
      <c r="B42" s="31"/>
      <c r="C42" s="31"/>
      <c r="D42" s="31"/>
      <c r="E42" s="31"/>
      <c r="F42" s="31"/>
      <c r="G42" s="31"/>
      <c r="H42" s="31"/>
      <c r="I42" s="31"/>
      <c r="J42" s="31"/>
      <c r="K42" s="31"/>
    </row>
    <row r="43" spans="2:11" x14ac:dyDescent="0.3">
      <c r="B43" s="31"/>
      <c r="C43" s="31" t="s">
        <v>1639</v>
      </c>
      <c r="D43" s="31"/>
      <c r="E43" s="31"/>
      <c r="F43" s="31"/>
      <c r="G43" s="31"/>
      <c r="H43" s="31"/>
      <c r="I43" s="31"/>
      <c r="J43" s="31"/>
      <c r="K43" s="31"/>
    </row>
    <row r="44" spans="2:11" x14ac:dyDescent="0.3">
      <c r="B44" s="31"/>
      <c r="C44" s="31" t="s">
        <v>1640</v>
      </c>
      <c r="D44" s="31"/>
      <c r="E44" s="31"/>
      <c r="F44" s="31"/>
      <c r="G44" s="31"/>
      <c r="H44" s="31"/>
      <c r="I44" s="31"/>
      <c r="J44" s="31"/>
      <c r="K44" s="31"/>
    </row>
    <row r="45" spans="2:11" x14ac:dyDescent="0.3">
      <c r="B45" s="31"/>
      <c r="C45" s="31"/>
      <c r="D45" s="233" t="s">
        <v>262</v>
      </c>
      <c r="E45" s="31"/>
      <c r="F45" s="31"/>
      <c r="G45" s="31"/>
      <c r="H45" s="31"/>
      <c r="I45" s="31"/>
      <c r="J45" s="31"/>
      <c r="K45" s="31"/>
    </row>
    <row r="46" spans="2:11" x14ac:dyDescent="0.3">
      <c r="B46" s="31"/>
      <c r="C46" s="31"/>
      <c r="D46" s="31"/>
      <c r="E46" s="31"/>
      <c r="F46" s="31"/>
      <c r="G46" s="31"/>
      <c r="H46" s="31"/>
      <c r="I46" s="31"/>
      <c r="J46" s="31"/>
      <c r="K46" s="31"/>
    </row>
    <row r="48" spans="2:11" ht="29.25" hidden="1" customHeight="1" x14ac:dyDescent="0.3">
      <c r="D48" s="32" t="s">
        <v>263</v>
      </c>
    </row>
    <row r="49" spans="2:6" hidden="1" x14ac:dyDescent="0.3">
      <c r="D49" s="32" t="s">
        <v>264</v>
      </c>
    </row>
    <row r="50" spans="2:6" hidden="1" x14ac:dyDescent="0.3">
      <c r="D50" s="32" t="s">
        <v>265</v>
      </c>
    </row>
    <row r="51" spans="2:6" hidden="1" x14ac:dyDescent="0.3">
      <c r="D51" s="32" t="s">
        <v>266</v>
      </c>
    </row>
    <row r="52" spans="2:6" hidden="1" x14ac:dyDescent="0.3">
      <c r="D52" s="32" t="s">
        <v>267</v>
      </c>
    </row>
    <row r="53" spans="2:6" hidden="1" x14ac:dyDescent="0.3">
      <c r="D53" s="32" t="s">
        <v>268</v>
      </c>
    </row>
    <row r="54" spans="2:6" hidden="1" x14ac:dyDescent="0.3">
      <c r="D54" s="32" t="s">
        <v>269</v>
      </c>
    </row>
    <row r="55" spans="2:6" hidden="1" x14ac:dyDescent="0.3">
      <c r="D55" s="32" t="s">
        <v>270</v>
      </c>
    </row>
    <row r="56" spans="2:6" hidden="1" x14ac:dyDescent="0.3">
      <c r="D56" s="32" t="s">
        <v>271</v>
      </c>
    </row>
    <row r="57" spans="2:6" hidden="1" x14ac:dyDescent="0.3"/>
    <row r="58" spans="2:6" hidden="1" x14ac:dyDescent="0.3"/>
    <row r="59" spans="2:6" hidden="1" x14ac:dyDescent="0.3"/>
    <row r="60" spans="2:6" hidden="1" x14ac:dyDescent="0.3">
      <c r="B60" s="32" t="e">
        <v>#REF!</v>
      </c>
      <c r="D60" s="76" t="s">
        <v>272</v>
      </c>
      <c r="E60" s="32" t="s">
        <v>1512</v>
      </c>
      <c r="F60" s="32" t="s">
        <v>273</v>
      </c>
    </row>
    <row r="61" spans="2:6" hidden="1" x14ac:dyDescent="0.3">
      <c r="D61" s="76" t="s">
        <v>274</v>
      </c>
      <c r="E61" s="32" t="s">
        <v>1513</v>
      </c>
      <c r="F61" s="32" t="s">
        <v>275</v>
      </c>
    </row>
    <row r="62" spans="2:6" hidden="1" x14ac:dyDescent="0.3">
      <c r="D62" s="76" t="s">
        <v>276</v>
      </c>
      <c r="F62" s="32" t="s">
        <v>277</v>
      </c>
    </row>
    <row r="63" spans="2:6" hidden="1" x14ac:dyDescent="0.3">
      <c r="D63" s="234" t="s">
        <v>278</v>
      </c>
      <c r="E63" s="32" t="s">
        <v>279</v>
      </c>
      <c r="F63" s="32" t="s">
        <v>280</v>
      </c>
    </row>
    <row r="64" spans="2:6" hidden="1" x14ac:dyDescent="0.3">
      <c r="D64" s="234" t="s">
        <v>281</v>
      </c>
      <c r="E64" s="32" t="s">
        <v>282</v>
      </c>
      <c r="F64" s="32" t="s">
        <v>283</v>
      </c>
    </row>
    <row r="65" spans="4:6" hidden="1" x14ac:dyDescent="0.3">
      <c r="D65" s="234" t="s">
        <v>284</v>
      </c>
      <c r="F65" s="32" t="s">
        <v>285</v>
      </c>
    </row>
    <row r="66" spans="4:6" hidden="1" x14ac:dyDescent="0.3">
      <c r="D66" s="234" t="s">
        <v>286</v>
      </c>
      <c r="F66" s="32" t="s">
        <v>287</v>
      </c>
    </row>
    <row r="67" spans="4:6" hidden="1" x14ac:dyDescent="0.3">
      <c r="D67" s="234" t="s">
        <v>288</v>
      </c>
      <c r="F67" s="32" t="s">
        <v>289</v>
      </c>
    </row>
    <row r="68" spans="4:6" hidden="1" x14ac:dyDescent="0.3">
      <c r="D68" s="234" t="s">
        <v>290</v>
      </c>
      <c r="F68" s="32" t="s">
        <v>291</v>
      </c>
    </row>
    <row r="69" spans="4:6" hidden="1" x14ac:dyDescent="0.3">
      <c r="D69" s="234" t="s">
        <v>292</v>
      </c>
      <c r="F69" s="32" t="s">
        <v>293</v>
      </c>
    </row>
    <row r="70" spans="4:6" hidden="1" x14ac:dyDescent="0.3">
      <c r="D70" s="234" t="s">
        <v>1127</v>
      </c>
      <c r="F70" s="32" t="s">
        <v>1128</v>
      </c>
    </row>
    <row r="71" spans="4:6" hidden="1" x14ac:dyDescent="0.3">
      <c r="D71" s="234" t="s">
        <v>1129</v>
      </c>
      <c r="F71" s="32" t="s">
        <v>1130</v>
      </c>
    </row>
    <row r="72" spans="4:6" hidden="1" x14ac:dyDescent="0.3">
      <c r="D72" s="234" t="s">
        <v>1131</v>
      </c>
      <c r="F72" s="32" t="s">
        <v>1132</v>
      </c>
    </row>
    <row r="73" spans="4:6" hidden="1" x14ac:dyDescent="0.3">
      <c r="D73" s="234" t="s">
        <v>1133</v>
      </c>
      <c r="F73" s="32" t="s">
        <v>1134</v>
      </c>
    </row>
    <row r="74" spans="4:6" hidden="1" x14ac:dyDescent="0.3">
      <c r="D74" s="76" t="s">
        <v>1135</v>
      </c>
      <c r="E74" s="76"/>
      <c r="F74" s="32" t="s">
        <v>1136</v>
      </c>
    </row>
    <row r="75" spans="4:6" hidden="1" x14ac:dyDescent="0.3">
      <c r="D75" s="234" t="s">
        <v>1137</v>
      </c>
      <c r="F75" s="32" t="s">
        <v>1138</v>
      </c>
    </row>
    <row r="76" spans="4:6" hidden="1" x14ac:dyDescent="0.3">
      <c r="D76" s="234" t="s">
        <v>1139</v>
      </c>
      <c r="F76" s="32" t="s">
        <v>1140</v>
      </c>
    </row>
    <row r="77" spans="4:6" hidden="1" x14ac:dyDescent="0.3">
      <c r="D77" s="234" t="s">
        <v>1141</v>
      </c>
      <c r="F77" s="32" t="s">
        <v>1142</v>
      </c>
    </row>
    <row r="78" spans="4:6" hidden="1" x14ac:dyDescent="0.3">
      <c r="D78" s="234" t="s">
        <v>1143</v>
      </c>
      <c r="F78" s="32" t="s">
        <v>1144</v>
      </c>
    </row>
    <row r="79" spans="4:6" hidden="1" x14ac:dyDescent="0.3">
      <c r="D79" s="234" t="s">
        <v>1145</v>
      </c>
      <c r="F79" s="32" t="s">
        <v>1146</v>
      </c>
    </row>
    <row r="80" spans="4:6" hidden="1" x14ac:dyDescent="0.3">
      <c r="D80" s="234" t="s">
        <v>1147</v>
      </c>
      <c r="F80" s="32" t="s">
        <v>1148</v>
      </c>
    </row>
    <row r="81" spans="4:6" hidden="1" x14ac:dyDescent="0.3">
      <c r="D81" s="234" t="s">
        <v>1149</v>
      </c>
      <c r="F81" s="32" t="s">
        <v>1150</v>
      </c>
    </row>
    <row r="82" spans="4:6" hidden="1" x14ac:dyDescent="0.3">
      <c r="D82" s="234" t="s">
        <v>1151</v>
      </c>
      <c r="F82" s="32" t="s">
        <v>1152</v>
      </c>
    </row>
    <row r="83" spans="4:6" hidden="1" x14ac:dyDescent="0.3">
      <c r="D83" s="76" t="s">
        <v>1153</v>
      </c>
      <c r="E83" s="76"/>
      <c r="F83" s="32" t="s">
        <v>1154</v>
      </c>
    </row>
    <row r="84" spans="4:6" hidden="1" x14ac:dyDescent="0.3">
      <c r="D84" s="234" t="s">
        <v>1155</v>
      </c>
      <c r="F84" s="32" t="s">
        <v>1156</v>
      </c>
    </row>
    <row r="85" spans="4:6" hidden="1" x14ac:dyDescent="0.3">
      <c r="D85" s="234" t="s">
        <v>1157</v>
      </c>
      <c r="F85" s="32" t="s">
        <v>1158</v>
      </c>
    </row>
    <row r="86" spans="4:6" hidden="1" x14ac:dyDescent="0.3">
      <c r="D86" s="234" t="s">
        <v>1159</v>
      </c>
      <c r="F86" s="32" t="s">
        <v>1160</v>
      </c>
    </row>
    <row r="87" spans="4:6" hidden="1" x14ac:dyDescent="0.3">
      <c r="D87" s="234" t="s">
        <v>1161</v>
      </c>
      <c r="F87" s="32" t="s">
        <v>1162</v>
      </c>
    </row>
    <row r="88" spans="4:6" hidden="1" x14ac:dyDescent="0.3">
      <c r="D88" s="234" t="s">
        <v>1163</v>
      </c>
      <c r="F88" s="32" t="s">
        <v>1164</v>
      </c>
    </row>
    <row r="89" spans="4:6" hidden="1" x14ac:dyDescent="0.3">
      <c r="D89" s="234" t="s">
        <v>1165</v>
      </c>
      <c r="F89" s="32" t="s">
        <v>1166</v>
      </c>
    </row>
    <row r="90" spans="4:6" hidden="1" x14ac:dyDescent="0.3">
      <c r="D90" s="234" t="s">
        <v>1167</v>
      </c>
      <c r="F90" s="32" t="s">
        <v>1168</v>
      </c>
    </row>
    <row r="91" spans="4:6" hidden="1" x14ac:dyDescent="0.3">
      <c r="D91" s="234" t="s">
        <v>1169</v>
      </c>
      <c r="F91" s="32" t="s">
        <v>1170</v>
      </c>
    </row>
    <row r="92" spans="4:6" hidden="1" x14ac:dyDescent="0.3">
      <c r="D92" s="234" t="s">
        <v>1171</v>
      </c>
      <c r="F92" s="32" t="s">
        <v>1172</v>
      </c>
    </row>
    <row r="93" spans="4:6" hidden="1" x14ac:dyDescent="0.3">
      <c r="D93" s="234" t="s">
        <v>1173</v>
      </c>
      <c r="F93" s="32" t="s">
        <v>1174</v>
      </c>
    </row>
    <row r="94" spans="4:6" hidden="1" x14ac:dyDescent="0.3">
      <c r="D94" s="234" t="s">
        <v>318</v>
      </c>
      <c r="F94" s="32" t="s">
        <v>319</v>
      </c>
    </row>
    <row r="95" spans="4:6" hidden="1" x14ac:dyDescent="0.3">
      <c r="D95" s="234" t="s">
        <v>320</v>
      </c>
      <c r="F95" s="32" t="s">
        <v>321</v>
      </c>
    </row>
    <row r="96" spans="4:6" hidden="1" x14ac:dyDescent="0.3">
      <c r="D96" s="234" t="s">
        <v>322</v>
      </c>
      <c r="F96" s="32" t="s">
        <v>302</v>
      </c>
    </row>
    <row r="97" spans="4:6" hidden="1" x14ac:dyDescent="0.3">
      <c r="D97" s="234" t="s">
        <v>303</v>
      </c>
      <c r="F97" s="32" t="s">
        <v>304</v>
      </c>
    </row>
    <row r="98" spans="4:6" hidden="1" x14ac:dyDescent="0.3">
      <c r="D98" s="234" t="s">
        <v>305</v>
      </c>
    </row>
    <row r="99" spans="4:6" hidden="1" x14ac:dyDescent="0.3">
      <c r="D99" s="234" t="s">
        <v>306</v>
      </c>
    </row>
    <row r="100" spans="4:6" hidden="1" x14ac:dyDescent="0.3">
      <c r="D100" s="234" t="s">
        <v>307</v>
      </c>
    </row>
    <row r="101" spans="4:6" hidden="1" x14ac:dyDescent="0.3">
      <c r="D101" s="76" t="s">
        <v>308</v>
      </c>
      <c r="E101" s="76"/>
    </row>
    <row r="102" spans="4:6" hidden="1" x14ac:dyDescent="0.3">
      <c r="D102" s="234" t="s">
        <v>309</v>
      </c>
    </row>
    <row r="103" spans="4:6" hidden="1" x14ac:dyDescent="0.3">
      <c r="D103" s="234" t="s">
        <v>310</v>
      </c>
    </row>
    <row r="104" spans="4:6" hidden="1" x14ac:dyDescent="0.3">
      <c r="D104" s="234" t="s">
        <v>311</v>
      </c>
    </row>
    <row r="105" spans="4:6" hidden="1" x14ac:dyDescent="0.3">
      <c r="D105" s="234" t="s">
        <v>312</v>
      </c>
    </row>
    <row r="106" spans="4:6" hidden="1" x14ac:dyDescent="0.3">
      <c r="D106" s="234" t="s">
        <v>313</v>
      </c>
    </row>
    <row r="107" spans="4:6" hidden="1" x14ac:dyDescent="0.3">
      <c r="D107" s="234" t="s">
        <v>314</v>
      </c>
    </row>
    <row r="108" spans="4:6" hidden="1" x14ac:dyDescent="0.3">
      <c r="D108" s="234" t="s">
        <v>315</v>
      </c>
    </row>
    <row r="109" spans="4:6" hidden="1" x14ac:dyDescent="0.3">
      <c r="D109" s="234" t="s">
        <v>316</v>
      </c>
    </row>
    <row r="110" spans="4:6" hidden="1" x14ac:dyDescent="0.3">
      <c r="D110" s="234" t="s">
        <v>317</v>
      </c>
    </row>
    <row r="111" spans="4:6" hidden="1" x14ac:dyDescent="0.3">
      <c r="D111" s="234" t="s">
        <v>761</v>
      </c>
    </row>
    <row r="112" spans="4:6" hidden="1" x14ac:dyDescent="0.3">
      <c r="D112" s="234" t="s">
        <v>762</v>
      </c>
    </row>
    <row r="113" spans="4:5" hidden="1" x14ac:dyDescent="0.3">
      <c r="D113" s="234" t="s">
        <v>763</v>
      </c>
    </row>
    <row r="114" spans="4:5" hidden="1" x14ac:dyDescent="0.3">
      <c r="D114" s="76" t="s">
        <v>764</v>
      </c>
      <c r="E114" s="76"/>
    </row>
    <row r="115" spans="4:5" hidden="1" x14ac:dyDescent="0.3">
      <c r="D115" s="234" t="s">
        <v>765</v>
      </c>
    </row>
    <row r="116" spans="4:5" hidden="1" x14ac:dyDescent="0.3">
      <c r="D116" s="234" t="s">
        <v>766</v>
      </c>
    </row>
    <row r="117" spans="4:5" hidden="1" x14ac:dyDescent="0.3"/>
    <row r="118" spans="4:5" hidden="1" x14ac:dyDescent="0.3">
      <c r="D118" s="32" t="s">
        <v>767</v>
      </c>
    </row>
    <row r="119" spans="4:5" hidden="1" x14ac:dyDescent="0.3">
      <c r="D119" s="32" t="s">
        <v>276</v>
      </c>
    </row>
    <row r="120" spans="4:5" hidden="1" x14ac:dyDescent="0.3">
      <c r="D120" s="234" t="s">
        <v>768</v>
      </c>
    </row>
    <row r="121" spans="4:5" hidden="1" x14ac:dyDescent="0.3">
      <c r="D121" s="32" t="s">
        <v>1135</v>
      </c>
    </row>
    <row r="122" spans="4:5" hidden="1" x14ac:dyDescent="0.3">
      <c r="D122" s="234" t="s">
        <v>769</v>
      </c>
    </row>
    <row r="123" spans="4:5" hidden="1" x14ac:dyDescent="0.3">
      <c r="D123" s="234" t="s">
        <v>770</v>
      </c>
    </row>
    <row r="124" spans="4:5" hidden="1" x14ac:dyDescent="0.3">
      <c r="D124" s="32" t="s">
        <v>1153</v>
      </c>
    </row>
    <row r="125" spans="4:5" hidden="1" x14ac:dyDescent="0.3">
      <c r="D125" s="234" t="s">
        <v>771</v>
      </c>
    </row>
    <row r="126" spans="4:5" hidden="1" x14ac:dyDescent="0.3">
      <c r="D126" s="234" t="s">
        <v>772</v>
      </c>
    </row>
    <row r="127" spans="4:5" hidden="1" x14ac:dyDescent="0.3">
      <c r="D127" s="32" t="s">
        <v>308</v>
      </c>
    </row>
    <row r="128" spans="4:5" hidden="1" x14ac:dyDescent="0.3">
      <c r="D128" s="234" t="s">
        <v>773</v>
      </c>
    </row>
    <row r="129" spans="4:4" hidden="1" x14ac:dyDescent="0.3">
      <c r="D129" s="234" t="s">
        <v>1830</v>
      </c>
    </row>
    <row r="130" spans="4:4" hidden="1" x14ac:dyDescent="0.3">
      <c r="D130" s="234" t="s">
        <v>1831</v>
      </c>
    </row>
    <row r="131" spans="4:4" hidden="1" x14ac:dyDescent="0.3">
      <c r="D131" s="234" t="s">
        <v>1832</v>
      </c>
    </row>
    <row r="132" spans="4:4" hidden="1" x14ac:dyDescent="0.3">
      <c r="D132" s="32" t="s">
        <v>764</v>
      </c>
    </row>
    <row r="133" spans="4:4" hidden="1" x14ac:dyDescent="0.3">
      <c r="D133" s="234" t="s">
        <v>1833</v>
      </c>
    </row>
    <row r="134" spans="4:4" hidden="1" x14ac:dyDescent="0.3"/>
    <row r="135" spans="4:4" hidden="1" x14ac:dyDescent="0.3">
      <c r="D135" s="32" t="s">
        <v>1834</v>
      </c>
    </row>
    <row r="136" spans="4:4" hidden="1" x14ac:dyDescent="0.3">
      <c r="D136" s="32" t="s">
        <v>1835</v>
      </c>
    </row>
    <row r="137" spans="4:4" hidden="1" x14ac:dyDescent="0.3">
      <c r="D137" s="234" t="s">
        <v>1836</v>
      </c>
    </row>
    <row r="138" spans="4:4" hidden="1" x14ac:dyDescent="0.3">
      <c r="D138" s="32" t="s">
        <v>308</v>
      </c>
    </row>
    <row r="139" spans="4:4" hidden="1" x14ac:dyDescent="0.3">
      <c r="D139" s="234" t="s">
        <v>1837</v>
      </c>
    </row>
    <row r="140" spans="4:4" hidden="1" x14ac:dyDescent="0.3">
      <c r="D140" s="234" t="s">
        <v>1838</v>
      </c>
    </row>
    <row r="141" spans="4:4" hidden="1" x14ac:dyDescent="0.3"/>
    <row r="142" spans="4:4" hidden="1" x14ac:dyDescent="0.3">
      <c r="D142" s="32" t="s">
        <v>1839</v>
      </c>
    </row>
    <row r="143" spans="4:4" hidden="1" x14ac:dyDescent="0.3">
      <c r="D143" s="32" t="s">
        <v>1135</v>
      </c>
    </row>
    <row r="144" spans="4:4" hidden="1" x14ac:dyDescent="0.3">
      <c r="D144" s="234" t="s">
        <v>1840</v>
      </c>
    </row>
    <row r="145" spans="4:4" hidden="1" x14ac:dyDescent="0.3">
      <c r="D145" s="234" t="s">
        <v>1841</v>
      </c>
    </row>
    <row r="146" spans="4:4" hidden="1" x14ac:dyDescent="0.3">
      <c r="D146" s="234" t="s">
        <v>1842</v>
      </c>
    </row>
    <row r="147" spans="4:4" hidden="1" x14ac:dyDescent="0.3">
      <c r="D147" s="32" t="s">
        <v>1153</v>
      </c>
    </row>
    <row r="148" spans="4:4" hidden="1" x14ac:dyDescent="0.3">
      <c r="D148" s="234" t="s">
        <v>1843</v>
      </c>
    </row>
    <row r="149" spans="4:4" hidden="1" x14ac:dyDescent="0.3">
      <c r="D149" s="234" t="s">
        <v>1844</v>
      </c>
    </row>
    <row r="150" spans="4:4" hidden="1" x14ac:dyDescent="0.3">
      <c r="D150" s="32" t="s">
        <v>1835</v>
      </c>
    </row>
    <row r="151" spans="4:4" hidden="1" x14ac:dyDescent="0.3">
      <c r="D151" s="234" t="s">
        <v>1845</v>
      </c>
    </row>
    <row r="152" spans="4:4" hidden="1" x14ac:dyDescent="0.3">
      <c r="D152" s="32" t="s">
        <v>1846</v>
      </c>
    </row>
    <row r="153" spans="4:4" hidden="1" x14ac:dyDescent="0.3">
      <c r="D153" s="234" t="s">
        <v>1847</v>
      </c>
    </row>
    <row r="154" spans="4:4" hidden="1" x14ac:dyDescent="0.3">
      <c r="D154" s="234" t="s">
        <v>1848</v>
      </c>
    </row>
    <row r="155" spans="4:4" hidden="1" x14ac:dyDescent="0.3"/>
    <row r="156" spans="4:4" hidden="1" x14ac:dyDescent="0.3">
      <c r="D156" s="32" t="s">
        <v>1849</v>
      </c>
    </row>
    <row r="157" spans="4:4" hidden="1" x14ac:dyDescent="0.3">
      <c r="D157" s="32" t="s">
        <v>1835</v>
      </c>
    </row>
    <row r="158" spans="4:4" hidden="1" x14ac:dyDescent="0.3">
      <c r="D158" s="234" t="s">
        <v>1850</v>
      </c>
    </row>
    <row r="159" spans="4:4" hidden="1" x14ac:dyDescent="0.3">
      <c r="D159" s="234" t="s">
        <v>1851</v>
      </c>
    </row>
    <row r="160" spans="4:4" hidden="1" x14ac:dyDescent="0.3">
      <c r="D160" s="234" t="s">
        <v>1852</v>
      </c>
    </row>
    <row r="161" spans="4:4" hidden="1" x14ac:dyDescent="0.3">
      <c r="D161" s="234" t="s">
        <v>1853</v>
      </c>
    </row>
    <row r="162" spans="4:4" hidden="1" x14ac:dyDescent="0.3">
      <c r="D162" s="32" t="s">
        <v>308</v>
      </c>
    </row>
    <row r="163" spans="4:4" hidden="1" x14ac:dyDescent="0.3">
      <c r="D163" s="234" t="s">
        <v>1854</v>
      </c>
    </row>
    <row r="164" spans="4:4" hidden="1" x14ac:dyDescent="0.3">
      <c r="D164" s="32" t="s">
        <v>1846</v>
      </c>
    </row>
    <row r="165" spans="4:4" hidden="1" x14ac:dyDescent="0.3">
      <c r="D165" s="234" t="s">
        <v>1855</v>
      </c>
    </row>
    <row r="166" spans="4:4" hidden="1" x14ac:dyDescent="0.3">
      <c r="D166" s="234" t="s">
        <v>1856</v>
      </c>
    </row>
    <row r="167" spans="4:4" hidden="1" x14ac:dyDescent="0.3">
      <c r="D167" s="234" t="s">
        <v>1857</v>
      </c>
    </row>
    <row r="168" spans="4:4" hidden="1" x14ac:dyDescent="0.3">
      <c r="D168" s="234" t="s">
        <v>1858</v>
      </c>
    </row>
    <row r="169" spans="4:4" hidden="1" x14ac:dyDescent="0.3"/>
    <row r="170" spans="4:4" hidden="1" x14ac:dyDescent="0.3">
      <c r="D170" s="32" t="s">
        <v>1859</v>
      </c>
    </row>
    <row r="171" spans="4:4" hidden="1" x14ac:dyDescent="0.3">
      <c r="D171" s="32" t="s">
        <v>1835</v>
      </c>
    </row>
    <row r="172" spans="4:4" hidden="1" x14ac:dyDescent="0.3">
      <c r="D172" s="234" t="s">
        <v>1860</v>
      </c>
    </row>
    <row r="173" spans="4:4" hidden="1" x14ac:dyDescent="0.3">
      <c r="D173" s="234" t="s">
        <v>1861</v>
      </c>
    </row>
    <row r="174" spans="4:4" hidden="1" x14ac:dyDescent="0.3">
      <c r="D174" s="32" t="s">
        <v>1846</v>
      </c>
    </row>
    <row r="175" spans="4:4" hidden="1" x14ac:dyDescent="0.3">
      <c r="D175" s="234" t="s">
        <v>1862</v>
      </c>
    </row>
    <row r="176" spans="4:4" hidden="1" x14ac:dyDescent="0.3">
      <c r="D176" s="234" t="s">
        <v>1863</v>
      </c>
    </row>
    <row r="177" spans="4:4" hidden="1" x14ac:dyDescent="0.3">
      <c r="D177" s="234" t="s">
        <v>1864</v>
      </c>
    </row>
    <row r="178" spans="4:4" hidden="1" x14ac:dyDescent="0.3"/>
    <row r="179" spans="4:4" hidden="1" x14ac:dyDescent="0.3">
      <c r="D179" s="32" t="s">
        <v>1865</v>
      </c>
    </row>
    <row r="180" spans="4:4" hidden="1" x14ac:dyDescent="0.3">
      <c r="D180" s="32" t="s">
        <v>276</v>
      </c>
    </row>
    <row r="181" spans="4:4" hidden="1" x14ac:dyDescent="0.3">
      <c r="D181" s="234" t="s">
        <v>1866</v>
      </c>
    </row>
    <row r="182" spans="4:4" hidden="1" x14ac:dyDescent="0.3">
      <c r="D182" s="234" t="s">
        <v>1867</v>
      </c>
    </row>
    <row r="183" spans="4:4" hidden="1" x14ac:dyDescent="0.3">
      <c r="D183" s="234" t="s">
        <v>1868</v>
      </c>
    </row>
    <row r="184" spans="4:4" hidden="1" x14ac:dyDescent="0.3">
      <c r="D184" s="234" t="s">
        <v>1869</v>
      </c>
    </row>
    <row r="185" spans="4:4" hidden="1" x14ac:dyDescent="0.3">
      <c r="D185" s="32" t="s">
        <v>1135</v>
      </c>
    </row>
    <row r="186" spans="4:4" hidden="1" x14ac:dyDescent="0.3">
      <c r="D186" s="234" t="s">
        <v>1870</v>
      </c>
    </row>
    <row r="187" spans="4:4" hidden="1" x14ac:dyDescent="0.3">
      <c r="D187" s="32" t="s">
        <v>1153</v>
      </c>
    </row>
    <row r="188" spans="4:4" hidden="1" x14ac:dyDescent="0.3">
      <c r="D188" s="234" t="s">
        <v>1871</v>
      </c>
    </row>
    <row r="189" spans="4:4" hidden="1" x14ac:dyDescent="0.3">
      <c r="D189" s="32" t="s">
        <v>308</v>
      </c>
    </row>
    <row r="190" spans="4:4" hidden="1" x14ac:dyDescent="0.3">
      <c r="D190" s="234" t="s">
        <v>1872</v>
      </c>
    </row>
    <row r="191" spans="4:4" hidden="1" x14ac:dyDescent="0.3">
      <c r="D191" s="234" t="s">
        <v>1873</v>
      </c>
    </row>
    <row r="192" spans="4:4" hidden="1" x14ac:dyDescent="0.3"/>
    <row r="193" spans="4:4" hidden="1" x14ac:dyDescent="0.3">
      <c r="D193" s="32" t="s">
        <v>1874</v>
      </c>
    </row>
    <row r="194" spans="4:4" hidden="1" x14ac:dyDescent="0.3">
      <c r="D194" s="32" t="s">
        <v>1835</v>
      </c>
    </row>
    <row r="195" spans="4:4" hidden="1" x14ac:dyDescent="0.3">
      <c r="D195" s="234" t="s">
        <v>1875</v>
      </c>
    </row>
    <row r="196" spans="4:4" hidden="1" x14ac:dyDescent="0.3">
      <c r="D196" s="32" t="s">
        <v>308</v>
      </c>
    </row>
    <row r="197" spans="4:4" hidden="1" x14ac:dyDescent="0.3">
      <c r="D197" s="234" t="s">
        <v>1876</v>
      </c>
    </row>
    <row r="198" spans="4:4" hidden="1" x14ac:dyDescent="0.3">
      <c r="D198" s="32" t="s">
        <v>1846</v>
      </c>
    </row>
    <row r="199" spans="4:4" hidden="1" x14ac:dyDescent="0.3">
      <c r="D199" s="234" t="s">
        <v>1877</v>
      </c>
    </row>
    <row r="200" spans="4:4" hidden="1" x14ac:dyDescent="0.3"/>
    <row r="201" spans="4:4" hidden="1" x14ac:dyDescent="0.3">
      <c r="D201" s="32" t="s">
        <v>1878</v>
      </c>
    </row>
    <row r="202" spans="4:4" hidden="1" x14ac:dyDescent="0.3">
      <c r="D202" s="32" t="s">
        <v>276</v>
      </c>
    </row>
    <row r="203" spans="4:4" hidden="1" x14ac:dyDescent="0.3">
      <c r="D203" s="234" t="s">
        <v>1879</v>
      </c>
    </row>
    <row r="204" spans="4:4" hidden="1" x14ac:dyDescent="0.3">
      <c r="D204" s="234" t="s">
        <v>932</v>
      </c>
    </row>
    <row r="205" spans="4:4" hidden="1" x14ac:dyDescent="0.3">
      <c r="D205" s="32" t="s">
        <v>1153</v>
      </c>
    </row>
    <row r="206" spans="4:4" hidden="1" x14ac:dyDescent="0.3">
      <c r="D206" s="234" t="s">
        <v>933</v>
      </c>
    </row>
    <row r="207" spans="4:4" hidden="1" x14ac:dyDescent="0.3">
      <c r="D207" s="32" t="s">
        <v>308</v>
      </c>
    </row>
    <row r="208" spans="4:4" hidden="1" x14ac:dyDescent="0.3">
      <c r="D208" s="234" t="s">
        <v>934</v>
      </c>
    </row>
    <row r="209" spans="4:4" hidden="1" x14ac:dyDescent="0.3">
      <c r="D209" s="234" t="s">
        <v>935</v>
      </c>
    </row>
    <row r="210" spans="4:4" hidden="1" x14ac:dyDescent="0.3"/>
    <row r="211" spans="4:4" hidden="1" x14ac:dyDescent="0.3">
      <c r="D211" s="32" t="s">
        <v>936</v>
      </c>
    </row>
    <row r="212" spans="4:4" hidden="1" x14ac:dyDescent="0.3">
      <c r="D212" s="32" t="s">
        <v>276</v>
      </c>
    </row>
    <row r="213" spans="4:4" hidden="1" x14ac:dyDescent="0.3">
      <c r="D213" s="234" t="s">
        <v>937</v>
      </c>
    </row>
    <row r="214" spans="4:4" hidden="1" x14ac:dyDescent="0.3">
      <c r="D214" s="234" t="s">
        <v>938</v>
      </c>
    </row>
    <row r="215" spans="4:4" hidden="1" x14ac:dyDescent="0.3">
      <c r="D215" s="234" t="s">
        <v>939</v>
      </c>
    </row>
    <row r="216" spans="4:4" hidden="1" x14ac:dyDescent="0.3">
      <c r="D216" s="234" t="s">
        <v>1037</v>
      </c>
    </row>
    <row r="217" spans="4:4" hidden="1" x14ac:dyDescent="0.3">
      <c r="D217" s="32" t="s">
        <v>1135</v>
      </c>
    </row>
    <row r="218" spans="4:4" hidden="1" x14ac:dyDescent="0.3">
      <c r="D218" s="234" t="s">
        <v>1038</v>
      </c>
    </row>
    <row r="219" spans="4:4" hidden="1" x14ac:dyDescent="0.3">
      <c r="D219" s="32" t="s">
        <v>1153</v>
      </c>
    </row>
    <row r="220" spans="4:4" hidden="1" x14ac:dyDescent="0.3">
      <c r="D220" s="234" t="s">
        <v>1039</v>
      </c>
    </row>
    <row r="221" spans="4:4" hidden="1" x14ac:dyDescent="0.3">
      <c r="D221" s="32" t="s">
        <v>308</v>
      </c>
    </row>
    <row r="222" spans="4:4" hidden="1" x14ac:dyDescent="0.3">
      <c r="D222" s="234" t="s">
        <v>1040</v>
      </c>
    </row>
    <row r="223" spans="4:4" hidden="1" x14ac:dyDescent="0.3">
      <c r="D223" s="234" t="s">
        <v>1041</v>
      </c>
    </row>
    <row r="224" spans="4:4" hidden="1" x14ac:dyDescent="0.3">
      <c r="D224" s="32" t="s">
        <v>1846</v>
      </c>
    </row>
    <row r="225" spans="4:4" hidden="1" x14ac:dyDescent="0.3">
      <c r="D225" s="234" t="s">
        <v>1042</v>
      </c>
    </row>
    <row r="226" spans="4:4" hidden="1" x14ac:dyDescent="0.3">
      <c r="D226" s="234" t="s">
        <v>1043</v>
      </c>
    </row>
    <row r="227" spans="4:4" hidden="1" x14ac:dyDescent="0.3">
      <c r="D227" s="234" t="s">
        <v>1044</v>
      </c>
    </row>
    <row r="228" spans="4:4" hidden="1" x14ac:dyDescent="0.3"/>
    <row r="229" spans="4:4" hidden="1" x14ac:dyDescent="0.3">
      <c r="D229" s="32" t="s">
        <v>1045</v>
      </c>
    </row>
    <row r="230" spans="4:4" hidden="1" x14ac:dyDescent="0.3">
      <c r="D230" s="32" t="s">
        <v>1835</v>
      </c>
    </row>
    <row r="231" spans="4:4" hidden="1" x14ac:dyDescent="0.3">
      <c r="D231" s="234" t="s">
        <v>1046</v>
      </c>
    </row>
    <row r="232" spans="4:4" hidden="1" x14ac:dyDescent="0.3">
      <c r="D232" s="234" t="s">
        <v>1047</v>
      </c>
    </row>
    <row r="233" spans="4:4" hidden="1" x14ac:dyDescent="0.3">
      <c r="D233" s="32" t="s">
        <v>1846</v>
      </c>
    </row>
    <row r="234" spans="4:4" hidden="1" x14ac:dyDescent="0.3">
      <c r="D234" s="234" t="s">
        <v>1048</v>
      </c>
    </row>
    <row r="235" spans="4:4" hidden="1" x14ac:dyDescent="0.3">
      <c r="D235" s="234" t="s">
        <v>1049</v>
      </c>
    </row>
    <row r="236" spans="4:4" hidden="1" x14ac:dyDescent="0.3">
      <c r="D236" s="234" t="s">
        <v>1050</v>
      </c>
    </row>
    <row r="237" spans="4:4" hidden="1" x14ac:dyDescent="0.3"/>
    <row r="238" spans="4:4" hidden="1" x14ac:dyDescent="0.3">
      <c r="D238" s="32" t="s">
        <v>1051</v>
      </c>
    </row>
    <row r="239" spans="4:4" hidden="1" x14ac:dyDescent="0.3">
      <c r="D239" s="32" t="s">
        <v>276</v>
      </c>
    </row>
    <row r="240" spans="4:4" hidden="1" x14ac:dyDescent="0.3">
      <c r="D240" s="234" t="s">
        <v>1052</v>
      </c>
    </row>
    <row r="241" spans="4:4" hidden="1" x14ac:dyDescent="0.3">
      <c r="D241" s="32" t="s">
        <v>1135</v>
      </c>
    </row>
    <row r="242" spans="4:4" hidden="1" x14ac:dyDescent="0.3">
      <c r="D242" s="234" t="s">
        <v>1053</v>
      </c>
    </row>
    <row r="243" spans="4:4" hidden="1" x14ac:dyDescent="0.3">
      <c r="D243" s="234" t="s">
        <v>1054</v>
      </c>
    </row>
    <row r="244" spans="4:4" hidden="1" x14ac:dyDescent="0.3">
      <c r="D244" s="32" t="s">
        <v>1835</v>
      </c>
    </row>
    <row r="245" spans="4:4" hidden="1" x14ac:dyDescent="0.3">
      <c r="D245" s="234" t="s">
        <v>1055</v>
      </c>
    </row>
    <row r="246" spans="4:4" hidden="1" x14ac:dyDescent="0.3">
      <c r="D246" s="32" t="s">
        <v>308</v>
      </c>
    </row>
    <row r="247" spans="4:4" hidden="1" x14ac:dyDescent="0.3">
      <c r="D247" s="234" t="s">
        <v>1056</v>
      </c>
    </row>
    <row r="248" spans="4:4" hidden="1" x14ac:dyDescent="0.3">
      <c r="D248" s="32" t="s">
        <v>1846</v>
      </c>
    </row>
    <row r="249" spans="4:4" hidden="1" x14ac:dyDescent="0.3">
      <c r="D249" s="234" t="s">
        <v>1057</v>
      </c>
    </row>
    <row r="250" spans="4:4" hidden="1" x14ac:dyDescent="0.3"/>
    <row r="251" spans="4:4" hidden="1" x14ac:dyDescent="0.3">
      <c r="D251" s="32" t="s">
        <v>1058</v>
      </c>
    </row>
    <row r="252" spans="4:4" hidden="1" x14ac:dyDescent="0.3">
      <c r="D252" s="32" t="s">
        <v>276</v>
      </c>
    </row>
    <row r="253" spans="4:4" hidden="1" x14ac:dyDescent="0.3">
      <c r="D253" s="234" t="s">
        <v>1059</v>
      </c>
    </row>
    <row r="254" spans="4:4" hidden="1" x14ac:dyDescent="0.3">
      <c r="D254" s="234" t="s">
        <v>218</v>
      </c>
    </row>
    <row r="255" spans="4:4" hidden="1" x14ac:dyDescent="0.3">
      <c r="D255" s="234" t="s">
        <v>219</v>
      </c>
    </row>
    <row r="256" spans="4:4" hidden="1" x14ac:dyDescent="0.3">
      <c r="D256" s="234" t="s">
        <v>220</v>
      </c>
    </row>
    <row r="257" spans="4:4" hidden="1" x14ac:dyDescent="0.3">
      <c r="D257" s="32" t="s">
        <v>1135</v>
      </c>
    </row>
    <row r="258" spans="4:4" hidden="1" x14ac:dyDescent="0.3">
      <c r="D258" s="234" t="s">
        <v>221</v>
      </c>
    </row>
    <row r="259" spans="4:4" hidden="1" x14ac:dyDescent="0.3">
      <c r="D259" s="234" t="s">
        <v>222</v>
      </c>
    </row>
    <row r="260" spans="4:4" hidden="1" x14ac:dyDescent="0.3">
      <c r="D260" s="32" t="s">
        <v>1835</v>
      </c>
    </row>
    <row r="261" spans="4:4" hidden="1" x14ac:dyDescent="0.3">
      <c r="D261" s="234" t="s">
        <v>223</v>
      </c>
    </row>
    <row r="262" spans="4:4" hidden="1" x14ac:dyDescent="0.3">
      <c r="D262" s="234" t="s">
        <v>224</v>
      </c>
    </row>
    <row r="263" spans="4:4" hidden="1" x14ac:dyDescent="0.3">
      <c r="D263" s="32" t="s">
        <v>308</v>
      </c>
    </row>
    <row r="264" spans="4:4" hidden="1" x14ac:dyDescent="0.3">
      <c r="D264" s="234" t="s">
        <v>225</v>
      </c>
    </row>
    <row r="265" spans="4:4" hidden="1" x14ac:dyDescent="0.3">
      <c r="D265" s="234" t="s">
        <v>226</v>
      </c>
    </row>
    <row r="266" spans="4:4" hidden="1" x14ac:dyDescent="0.3">
      <c r="D266" s="32" t="s">
        <v>1846</v>
      </c>
    </row>
    <row r="267" spans="4:4" hidden="1" x14ac:dyDescent="0.3">
      <c r="D267" s="234" t="s">
        <v>227</v>
      </c>
    </row>
    <row r="268" spans="4:4" hidden="1" x14ac:dyDescent="0.3"/>
    <row r="269" spans="4:4" hidden="1" x14ac:dyDescent="0.3">
      <c r="D269" s="32" t="s">
        <v>228</v>
      </c>
    </row>
    <row r="270" spans="4:4" hidden="1" x14ac:dyDescent="0.3">
      <c r="D270" s="32" t="s">
        <v>276</v>
      </c>
    </row>
    <row r="271" spans="4:4" hidden="1" x14ac:dyDescent="0.3">
      <c r="D271" s="234" t="s">
        <v>229</v>
      </c>
    </row>
    <row r="272" spans="4:4" hidden="1" x14ac:dyDescent="0.3">
      <c r="D272" s="234" t="s">
        <v>230</v>
      </c>
    </row>
    <row r="273" spans="4:4" hidden="1" x14ac:dyDescent="0.3">
      <c r="D273" s="234" t="s">
        <v>231</v>
      </c>
    </row>
    <row r="274" spans="4:4" hidden="1" x14ac:dyDescent="0.3">
      <c r="D274" s="32" t="s">
        <v>1135</v>
      </c>
    </row>
    <row r="275" spans="4:4" hidden="1" x14ac:dyDescent="0.3">
      <c r="D275" s="234" t="s">
        <v>232</v>
      </c>
    </row>
    <row r="276" spans="4:4" hidden="1" x14ac:dyDescent="0.3">
      <c r="D276" s="32" t="s">
        <v>1153</v>
      </c>
    </row>
    <row r="277" spans="4:4" hidden="1" x14ac:dyDescent="0.3">
      <c r="D277" s="234" t="s">
        <v>233</v>
      </c>
    </row>
    <row r="278" spans="4:4" hidden="1" x14ac:dyDescent="0.3">
      <c r="D278" s="234" t="s">
        <v>234</v>
      </c>
    </row>
    <row r="279" spans="4:4" hidden="1" x14ac:dyDescent="0.3">
      <c r="D279" s="32" t="s">
        <v>308</v>
      </c>
    </row>
    <row r="280" spans="4:4" hidden="1" x14ac:dyDescent="0.3">
      <c r="D280" s="234" t="s">
        <v>235</v>
      </c>
    </row>
    <row r="281" spans="4:4" hidden="1" x14ac:dyDescent="0.3">
      <c r="D281" s="234" t="s">
        <v>236</v>
      </c>
    </row>
    <row r="282" spans="4:4" hidden="1" x14ac:dyDescent="0.3"/>
    <row r="283" spans="4:4" hidden="1" x14ac:dyDescent="0.3">
      <c r="D283" s="32" t="s">
        <v>237</v>
      </c>
    </row>
    <row r="284" spans="4:4" hidden="1" x14ac:dyDescent="0.3">
      <c r="D284" s="32" t="s">
        <v>238</v>
      </c>
    </row>
    <row r="285" spans="4:4" hidden="1" x14ac:dyDescent="0.3">
      <c r="D285" s="32" t="s">
        <v>276</v>
      </c>
    </row>
    <row r="286" spans="4:4" hidden="1" x14ac:dyDescent="0.3">
      <c r="D286" s="234" t="s">
        <v>239</v>
      </c>
    </row>
    <row r="287" spans="4:4" hidden="1" x14ac:dyDescent="0.3">
      <c r="D287" s="32" t="s">
        <v>1153</v>
      </c>
    </row>
    <row r="288" spans="4:4" hidden="1" x14ac:dyDescent="0.3">
      <c r="D288" s="234" t="s">
        <v>240</v>
      </c>
    </row>
    <row r="289" spans="4:4" hidden="1" x14ac:dyDescent="0.3">
      <c r="D289" s="32" t="s">
        <v>1835</v>
      </c>
    </row>
    <row r="290" spans="4:4" hidden="1" x14ac:dyDescent="0.3">
      <c r="D290" s="234" t="s">
        <v>241</v>
      </c>
    </row>
    <row r="291" spans="4:4" hidden="1" x14ac:dyDescent="0.3">
      <c r="D291" s="234" t="s">
        <v>1291</v>
      </c>
    </row>
    <row r="292" spans="4:4" hidden="1" x14ac:dyDescent="0.3">
      <c r="D292" s="32" t="s">
        <v>308</v>
      </c>
    </row>
    <row r="293" spans="4:4" hidden="1" x14ac:dyDescent="0.3">
      <c r="D293" s="234" t="s">
        <v>1292</v>
      </c>
    </row>
    <row r="294" spans="4:4" hidden="1" x14ac:dyDescent="0.3">
      <c r="D294" s="234" t="s">
        <v>1293</v>
      </c>
    </row>
    <row r="295" spans="4:4" hidden="1" x14ac:dyDescent="0.3">
      <c r="D295" s="32" t="s">
        <v>1846</v>
      </c>
    </row>
    <row r="296" spans="4:4" hidden="1" x14ac:dyDescent="0.3">
      <c r="D296" s="234" t="s">
        <v>1294</v>
      </c>
    </row>
    <row r="297" spans="4:4" hidden="1" x14ac:dyDescent="0.3"/>
    <row r="298" spans="4:4" hidden="1" x14ac:dyDescent="0.3">
      <c r="D298" s="32" t="s">
        <v>1295</v>
      </c>
    </row>
    <row r="299" spans="4:4" hidden="1" x14ac:dyDescent="0.3">
      <c r="D299" s="32" t="s">
        <v>276</v>
      </c>
    </row>
    <row r="300" spans="4:4" hidden="1" x14ac:dyDescent="0.3">
      <c r="D300" s="234" t="s">
        <v>1063</v>
      </c>
    </row>
    <row r="301" spans="4:4" hidden="1" x14ac:dyDescent="0.3">
      <c r="D301" s="32" t="s">
        <v>1835</v>
      </c>
    </row>
    <row r="302" spans="4:4" hidden="1" x14ac:dyDescent="0.3">
      <c r="D302" s="234" t="s">
        <v>1064</v>
      </c>
    </row>
    <row r="303" spans="4:4" hidden="1" x14ac:dyDescent="0.3">
      <c r="D303" s="32" t="s">
        <v>308</v>
      </c>
    </row>
    <row r="304" spans="4:4" hidden="1" x14ac:dyDescent="0.3">
      <c r="D304" s="234" t="s">
        <v>1065</v>
      </c>
    </row>
    <row r="305" spans="4:4" hidden="1" x14ac:dyDescent="0.3">
      <c r="D305" s="234" t="s">
        <v>1066</v>
      </c>
    </row>
    <row r="306" spans="4:4" hidden="1" x14ac:dyDescent="0.3">
      <c r="D306" s="234" t="s">
        <v>1067</v>
      </c>
    </row>
    <row r="307" spans="4:4" hidden="1" x14ac:dyDescent="0.3"/>
    <row r="308" spans="4:4" hidden="1" x14ac:dyDescent="0.3">
      <c r="D308" s="32" t="s">
        <v>1068</v>
      </c>
    </row>
    <row r="309" spans="4:4" hidden="1" x14ac:dyDescent="0.3">
      <c r="D309" s="32" t="s">
        <v>276</v>
      </c>
    </row>
    <row r="310" spans="4:4" hidden="1" x14ac:dyDescent="0.3">
      <c r="D310" s="234" t="s">
        <v>1069</v>
      </c>
    </row>
    <row r="311" spans="4:4" hidden="1" x14ac:dyDescent="0.3">
      <c r="D311" s="32" t="s">
        <v>1153</v>
      </c>
    </row>
    <row r="312" spans="4:4" hidden="1" x14ac:dyDescent="0.3">
      <c r="D312" s="234" t="s">
        <v>1070</v>
      </c>
    </row>
    <row r="313" spans="4:4" hidden="1" x14ac:dyDescent="0.3">
      <c r="D313" s="32" t="s">
        <v>1846</v>
      </c>
    </row>
    <row r="314" spans="4:4" hidden="1" x14ac:dyDescent="0.3">
      <c r="D314" s="234" t="s">
        <v>1071</v>
      </c>
    </row>
    <row r="315" spans="4:4" hidden="1" x14ac:dyDescent="0.3">
      <c r="D315" s="234" t="s">
        <v>1072</v>
      </c>
    </row>
    <row r="316" spans="4:4" hidden="1" x14ac:dyDescent="0.3">
      <c r="D316" s="234" t="s">
        <v>1073</v>
      </c>
    </row>
    <row r="317" spans="4:4" hidden="1" x14ac:dyDescent="0.3">
      <c r="D317" s="234" t="s">
        <v>1074</v>
      </c>
    </row>
    <row r="318" spans="4:4" hidden="1" x14ac:dyDescent="0.3"/>
    <row r="319" spans="4:4" hidden="1" x14ac:dyDescent="0.3">
      <c r="D319" s="32" t="s">
        <v>1075</v>
      </c>
    </row>
    <row r="320" spans="4:4" hidden="1" x14ac:dyDescent="0.3">
      <c r="D320" s="32" t="s">
        <v>276</v>
      </c>
    </row>
    <row r="321" spans="4:4" hidden="1" x14ac:dyDescent="0.3">
      <c r="D321" s="234" t="s">
        <v>1076</v>
      </c>
    </row>
    <row r="322" spans="4:4" hidden="1" x14ac:dyDescent="0.3">
      <c r="D322" s="234" t="s">
        <v>1077</v>
      </c>
    </row>
    <row r="323" spans="4:4" hidden="1" x14ac:dyDescent="0.3">
      <c r="D323" s="234" t="s">
        <v>1078</v>
      </c>
    </row>
    <row r="324" spans="4:4" hidden="1" x14ac:dyDescent="0.3">
      <c r="D324" s="234" t="s">
        <v>1079</v>
      </c>
    </row>
    <row r="325" spans="4:4" hidden="1" x14ac:dyDescent="0.3">
      <c r="D325" s="32" t="s">
        <v>1135</v>
      </c>
    </row>
    <row r="326" spans="4:4" hidden="1" x14ac:dyDescent="0.3">
      <c r="D326" s="234" t="s">
        <v>1080</v>
      </c>
    </row>
    <row r="327" spans="4:4" hidden="1" x14ac:dyDescent="0.3">
      <c r="D327" s="234" t="s">
        <v>1081</v>
      </c>
    </row>
    <row r="328" spans="4:4" hidden="1" x14ac:dyDescent="0.3">
      <c r="D328" s="234" t="s">
        <v>1082</v>
      </c>
    </row>
    <row r="329" spans="4:4" hidden="1" x14ac:dyDescent="0.3">
      <c r="D329" s="234" t="s">
        <v>1083</v>
      </c>
    </row>
    <row r="330" spans="4:4" hidden="1" x14ac:dyDescent="0.3">
      <c r="D330" s="234" t="s">
        <v>1084</v>
      </c>
    </row>
    <row r="331" spans="4:4" hidden="1" x14ac:dyDescent="0.3">
      <c r="D331" s="32" t="s">
        <v>1153</v>
      </c>
    </row>
    <row r="332" spans="4:4" hidden="1" x14ac:dyDescent="0.3">
      <c r="D332" s="234" t="s">
        <v>1085</v>
      </c>
    </row>
    <row r="333" spans="4:4" hidden="1" x14ac:dyDescent="0.3">
      <c r="D333" s="234" t="s">
        <v>1086</v>
      </c>
    </row>
    <row r="334" spans="4:4" hidden="1" x14ac:dyDescent="0.3">
      <c r="D334" s="234" t="s">
        <v>1087</v>
      </c>
    </row>
    <row r="335" spans="4:4" hidden="1" x14ac:dyDescent="0.3">
      <c r="D335" s="234" t="s">
        <v>1088</v>
      </c>
    </row>
    <row r="336" spans="4:4" hidden="1" x14ac:dyDescent="0.3">
      <c r="D336" s="234" t="s">
        <v>1089</v>
      </c>
    </row>
    <row r="337" spans="4:4" hidden="1" x14ac:dyDescent="0.3">
      <c r="D337" s="32" t="s">
        <v>1835</v>
      </c>
    </row>
    <row r="338" spans="4:4" hidden="1" x14ac:dyDescent="0.3">
      <c r="D338" s="234" t="s">
        <v>1090</v>
      </c>
    </row>
    <row r="339" spans="4:4" hidden="1" x14ac:dyDescent="0.3">
      <c r="D339" s="234" t="s">
        <v>1091</v>
      </c>
    </row>
    <row r="340" spans="4:4" hidden="1" x14ac:dyDescent="0.3">
      <c r="D340" s="234" t="s">
        <v>1092</v>
      </c>
    </row>
    <row r="341" spans="4:4" hidden="1" x14ac:dyDescent="0.3">
      <c r="D341" s="32" t="s">
        <v>308</v>
      </c>
    </row>
    <row r="342" spans="4:4" hidden="1" x14ac:dyDescent="0.3">
      <c r="D342" s="234" t="s">
        <v>1093</v>
      </c>
    </row>
    <row r="343" spans="4:4" hidden="1" x14ac:dyDescent="0.3">
      <c r="D343" s="234" t="s">
        <v>1094</v>
      </c>
    </row>
    <row r="344" spans="4:4" hidden="1" x14ac:dyDescent="0.3">
      <c r="D344" s="32" t="s">
        <v>1846</v>
      </c>
    </row>
    <row r="345" spans="4:4" hidden="1" x14ac:dyDescent="0.3">
      <c r="D345" s="234" t="s">
        <v>1095</v>
      </c>
    </row>
    <row r="346" spans="4:4" hidden="1" x14ac:dyDescent="0.3">
      <c r="D346" s="234" t="s">
        <v>1096</v>
      </c>
    </row>
    <row r="347" spans="4:4" hidden="1" x14ac:dyDescent="0.3"/>
    <row r="348" spans="4:4" hidden="1" x14ac:dyDescent="0.3">
      <c r="D348" s="32" t="s">
        <v>1097</v>
      </c>
    </row>
    <row r="349" spans="4:4" hidden="1" x14ac:dyDescent="0.3">
      <c r="D349" s="32" t="s">
        <v>276</v>
      </c>
    </row>
    <row r="350" spans="4:4" hidden="1" x14ac:dyDescent="0.3">
      <c r="D350" s="234" t="s">
        <v>1098</v>
      </c>
    </row>
    <row r="351" spans="4:4" hidden="1" x14ac:dyDescent="0.3">
      <c r="D351" s="32" t="s">
        <v>308</v>
      </c>
    </row>
    <row r="352" spans="4:4" hidden="1" x14ac:dyDescent="0.3">
      <c r="D352" s="234" t="s">
        <v>1099</v>
      </c>
    </row>
    <row r="353" spans="4:4" hidden="1" x14ac:dyDescent="0.3">
      <c r="D353" s="32" t="s">
        <v>1846</v>
      </c>
    </row>
    <row r="354" spans="4:4" hidden="1" x14ac:dyDescent="0.3">
      <c r="D354" s="234" t="s">
        <v>1100</v>
      </c>
    </row>
    <row r="355" spans="4:4" hidden="1" x14ac:dyDescent="0.3">
      <c r="D355" s="234" t="s">
        <v>1101</v>
      </c>
    </row>
    <row r="356" spans="4:4" hidden="1" x14ac:dyDescent="0.3"/>
    <row r="357" spans="4:4" hidden="1" x14ac:dyDescent="0.3">
      <c r="D357" s="32" t="s">
        <v>1102</v>
      </c>
    </row>
    <row r="358" spans="4:4" hidden="1" x14ac:dyDescent="0.3">
      <c r="D358" s="32" t="s">
        <v>276</v>
      </c>
    </row>
    <row r="359" spans="4:4" hidden="1" x14ac:dyDescent="0.3">
      <c r="D359" s="234" t="s">
        <v>1103</v>
      </c>
    </row>
    <row r="360" spans="4:4" hidden="1" x14ac:dyDescent="0.3">
      <c r="D360" s="32" t="s">
        <v>1135</v>
      </c>
    </row>
    <row r="361" spans="4:4" hidden="1" x14ac:dyDescent="0.3">
      <c r="D361" s="234" t="s">
        <v>1104</v>
      </c>
    </row>
    <row r="362" spans="4:4" hidden="1" x14ac:dyDescent="0.3">
      <c r="D362" s="234" t="s">
        <v>1105</v>
      </c>
    </row>
    <row r="363" spans="4:4" hidden="1" x14ac:dyDescent="0.3">
      <c r="D363" s="32" t="s">
        <v>1153</v>
      </c>
    </row>
    <row r="364" spans="4:4" hidden="1" x14ac:dyDescent="0.3">
      <c r="D364" s="234" t="s">
        <v>1106</v>
      </c>
    </row>
    <row r="365" spans="4:4" hidden="1" x14ac:dyDescent="0.3">
      <c r="D365" s="234" t="s">
        <v>1107</v>
      </c>
    </row>
    <row r="366" spans="4:4" hidden="1" x14ac:dyDescent="0.3">
      <c r="D366" s="234" t="s">
        <v>1108</v>
      </c>
    </row>
    <row r="367" spans="4:4" hidden="1" x14ac:dyDescent="0.3">
      <c r="D367" s="32" t="s">
        <v>308</v>
      </c>
    </row>
    <row r="368" spans="4:4" hidden="1" x14ac:dyDescent="0.3">
      <c r="D368" s="234" t="s">
        <v>1109</v>
      </c>
    </row>
    <row r="369" spans="4:4" hidden="1" x14ac:dyDescent="0.3"/>
    <row r="370" spans="4:4" hidden="1" x14ac:dyDescent="0.3">
      <c r="D370" s="32" t="s">
        <v>1110</v>
      </c>
    </row>
    <row r="371" spans="4:4" hidden="1" x14ac:dyDescent="0.3">
      <c r="D371" s="32" t="s">
        <v>1135</v>
      </c>
    </row>
    <row r="372" spans="4:4" hidden="1" x14ac:dyDescent="0.3">
      <c r="D372" s="234" t="s">
        <v>1111</v>
      </c>
    </row>
    <row r="373" spans="4:4" hidden="1" x14ac:dyDescent="0.3">
      <c r="D373" s="32" t="s">
        <v>1835</v>
      </c>
    </row>
    <row r="374" spans="4:4" hidden="1" x14ac:dyDescent="0.3">
      <c r="D374" s="234" t="s">
        <v>1112</v>
      </c>
    </row>
    <row r="375" spans="4:4" hidden="1" x14ac:dyDescent="0.3">
      <c r="D375" s="32" t="s">
        <v>1846</v>
      </c>
    </row>
    <row r="376" spans="4:4" hidden="1" x14ac:dyDescent="0.3">
      <c r="D376" s="234" t="s">
        <v>1113</v>
      </c>
    </row>
    <row r="377" spans="4:4" hidden="1" x14ac:dyDescent="0.3"/>
    <row r="378" spans="4:4" hidden="1" x14ac:dyDescent="0.3">
      <c r="D378" s="32" t="s">
        <v>1114</v>
      </c>
    </row>
    <row r="379" spans="4:4" hidden="1" x14ac:dyDescent="0.3">
      <c r="D379" s="32" t="s">
        <v>1115</v>
      </c>
    </row>
    <row r="380" spans="4:4" hidden="1" x14ac:dyDescent="0.3">
      <c r="D380" s="32" t="s">
        <v>1116</v>
      </c>
    </row>
    <row r="381" spans="4:4" hidden="1" x14ac:dyDescent="0.3">
      <c r="D381" s="234" t="s">
        <v>1117</v>
      </c>
    </row>
    <row r="382" spans="4:4" hidden="1" x14ac:dyDescent="0.3">
      <c r="D382" s="32" t="s">
        <v>1118</v>
      </c>
    </row>
    <row r="383" spans="4:4" hidden="1" x14ac:dyDescent="0.3">
      <c r="D383" s="234" t="s">
        <v>1119</v>
      </c>
    </row>
    <row r="384" spans="4:4" hidden="1" x14ac:dyDescent="0.3">
      <c r="D384" s="234" t="s">
        <v>1120</v>
      </c>
    </row>
    <row r="385" spans="4:4" hidden="1" x14ac:dyDescent="0.3"/>
    <row r="386" spans="4:4" hidden="1" x14ac:dyDescent="0.3">
      <c r="D386" s="32" t="s">
        <v>1121</v>
      </c>
    </row>
    <row r="387" spans="4:4" hidden="1" x14ac:dyDescent="0.3">
      <c r="D387" s="32" t="s">
        <v>1122</v>
      </c>
    </row>
    <row r="388" spans="4:4" hidden="1" x14ac:dyDescent="0.3">
      <c r="D388" s="234" t="s">
        <v>1123</v>
      </c>
    </row>
    <row r="389" spans="4:4" hidden="1" x14ac:dyDescent="0.3">
      <c r="D389" s="32" t="s">
        <v>1124</v>
      </c>
    </row>
    <row r="390" spans="4:4" hidden="1" x14ac:dyDescent="0.3">
      <c r="D390" s="234" t="s">
        <v>1125</v>
      </c>
    </row>
    <row r="391" spans="4:4" hidden="1" x14ac:dyDescent="0.3">
      <c r="D391" s="234" t="s">
        <v>1126</v>
      </c>
    </row>
    <row r="392" spans="4:4" hidden="1" x14ac:dyDescent="0.3">
      <c r="D392" s="234" t="s">
        <v>1466</v>
      </c>
    </row>
    <row r="393" spans="4:4" hidden="1" x14ac:dyDescent="0.3">
      <c r="D393" s="32" t="s">
        <v>1467</v>
      </c>
    </row>
    <row r="394" spans="4:4" hidden="1" x14ac:dyDescent="0.3">
      <c r="D394" s="234" t="s">
        <v>1468</v>
      </c>
    </row>
    <row r="395" spans="4:4" hidden="1" x14ac:dyDescent="0.3">
      <c r="D395" s="234" t="s">
        <v>1469</v>
      </c>
    </row>
    <row r="396" spans="4:4" hidden="1" x14ac:dyDescent="0.3">
      <c r="D396" s="32" t="s">
        <v>1470</v>
      </c>
    </row>
    <row r="397" spans="4:4" hidden="1" x14ac:dyDescent="0.3">
      <c r="D397" s="234" t="s">
        <v>1471</v>
      </c>
    </row>
    <row r="398" spans="4:4" hidden="1" x14ac:dyDescent="0.3">
      <c r="D398" s="234" t="s">
        <v>1472</v>
      </c>
    </row>
    <row r="399" spans="4:4" hidden="1" x14ac:dyDescent="0.3">
      <c r="D399" s="234" t="s">
        <v>1473</v>
      </c>
    </row>
    <row r="400" spans="4:4" hidden="1" x14ac:dyDescent="0.3"/>
    <row r="401" spans="4:4" hidden="1" x14ac:dyDescent="0.3">
      <c r="D401" s="32" t="s">
        <v>1474</v>
      </c>
    </row>
    <row r="402" spans="4:4" hidden="1" x14ac:dyDescent="0.3">
      <c r="D402" s="32" t="s">
        <v>1467</v>
      </c>
    </row>
    <row r="403" spans="4:4" hidden="1" x14ac:dyDescent="0.3">
      <c r="D403" s="234" t="s">
        <v>1475</v>
      </c>
    </row>
    <row r="404" spans="4:4" hidden="1" x14ac:dyDescent="0.3">
      <c r="D404" s="32" t="s">
        <v>1476</v>
      </c>
    </row>
    <row r="405" spans="4:4" hidden="1" x14ac:dyDescent="0.3">
      <c r="D405" s="234" t="s">
        <v>1477</v>
      </c>
    </row>
    <row r="406" spans="4:4" hidden="1" x14ac:dyDescent="0.3">
      <c r="D406" s="32" t="s">
        <v>1478</v>
      </c>
    </row>
    <row r="407" spans="4:4" hidden="1" x14ac:dyDescent="0.3">
      <c r="D407" s="234" t="s">
        <v>1479</v>
      </c>
    </row>
    <row r="408" spans="4:4" hidden="1" x14ac:dyDescent="0.3">
      <c r="D408" s="234" t="s">
        <v>1480</v>
      </c>
    </row>
    <row r="409" spans="4:4" hidden="1" x14ac:dyDescent="0.3"/>
    <row r="410" spans="4:4" hidden="1" x14ac:dyDescent="0.3">
      <c r="D410" s="32" t="s">
        <v>1481</v>
      </c>
    </row>
    <row r="411" spans="4:4" hidden="1" x14ac:dyDescent="0.3">
      <c r="D411" s="32" t="s">
        <v>1482</v>
      </c>
    </row>
    <row r="412" spans="4:4" hidden="1" x14ac:dyDescent="0.3">
      <c r="D412" s="234" t="s">
        <v>323</v>
      </c>
    </row>
    <row r="413" spans="4:4" hidden="1" x14ac:dyDescent="0.3">
      <c r="D413" s="32" t="s">
        <v>324</v>
      </c>
    </row>
    <row r="414" spans="4:4" hidden="1" x14ac:dyDescent="0.3">
      <c r="D414" s="234" t="s">
        <v>325</v>
      </c>
    </row>
    <row r="415" spans="4:4" hidden="1" x14ac:dyDescent="0.3">
      <c r="D415" s="234" t="s">
        <v>326</v>
      </c>
    </row>
    <row r="416" spans="4:4" hidden="1" x14ac:dyDescent="0.3">
      <c r="D416" s="234" t="s">
        <v>327</v>
      </c>
    </row>
    <row r="417" spans="4:4" hidden="1" x14ac:dyDescent="0.3">
      <c r="D417" s="32" t="s">
        <v>328</v>
      </c>
    </row>
    <row r="418" spans="4:4" hidden="1" x14ac:dyDescent="0.3">
      <c r="D418" s="234" t="s">
        <v>329</v>
      </c>
    </row>
    <row r="419" spans="4:4" hidden="1" x14ac:dyDescent="0.3"/>
    <row r="420" spans="4:4" hidden="1" x14ac:dyDescent="0.3">
      <c r="D420" s="32" t="s">
        <v>330</v>
      </c>
    </row>
    <row r="421" spans="4:4" hidden="1" x14ac:dyDescent="0.3">
      <c r="D421" s="32" t="s">
        <v>1482</v>
      </c>
    </row>
    <row r="422" spans="4:4" hidden="1" x14ac:dyDescent="0.3">
      <c r="D422" s="234" t="s">
        <v>331</v>
      </c>
    </row>
    <row r="423" spans="4:4" hidden="1" x14ac:dyDescent="0.3">
      <c r="D423" s="234" t="s">
        <v>332</v>
      </c>
    </row>
    <row r="424" spans="4:4" hidden="1" x14ac:dyDescent="0.3">
      <c r="D424" s="234" t="s">
        <v>333</v>
      </c>
    </row>
    <row r="425" spans="4:4" hidden="1" x14ac:dyDescent="0.3">
      <c r="D425" s="234" t="s">
        <v>334</v>
      </c>
    </row>
    <row r="426" spans="4:4" hidden="1" x14ac:dyDescent="0.3">
      <c r="D426" s="234" t="s">
        <v>335</v>
      </c>
    </row>
    <row r="427" spans="4:4" hidden="1" x14ac:dyDescent="0.3">
      <c r="D427" s="234" t="s">
        <v>336</v>
      </c>
    </row>
    <row r="428" spans="4:4" hidden="1" x14ac:dyDescent="0.3">
      <c r="D428" s="234" t="s">
        <v>337</v>
      </c>
    </row>
    <row r="429" spans="4:4" hidden="1" x14ac:dyDescent="0.3">
      <c r="D429" s="234" t="s">
        <v>338</v>
      </c>
    </row>
    <row r="430" spans="4:4" hidden="1" x14ac:dyDescent="0.3">
      <c r="D430" s="234" t="s">
        <v>339</v>
      </c>
    </row>
    <row r="431" spans="4:4" hidden="1" x14ac:dyDescent="0.3">
      <c r="D431" s="32" t="s">
        <v>324</v>
      </c>
    </row>
    <row r="432" spans="4:4" hidden="1" x14ac:dyDescent="0.3">
      <c r="D432" s="234" t="s">
        <v>340</v>
      </c>
    </row>
    <row r="433" spans="4:4" hidden="1" x14ac:dyDescent="0.3">
      <c r="D433" s="234" t="s">
        <v>341</v>
      </c>
    </row>
    <row r="434" spans="4:4" hidden="1" x14ac:dyDescent="0.3">
      <c r="D434" s="234" t="s">
        <v>342</v>
      </c>
    </row>
    <row r="435" spans="4:4" hidden="1" x14ac:dyDescent="0.3">
      <c r="D435" s="234" t="s">
        <v>343</v>
      </c>
    </row>
    <row r="436" spans="4:4" hidden="1" x14ac:dyDescent="0.3">
      <c r="D436" s="32" t="s">
        <v>344</v>
      </c>
    </row>
    <row r="437" spans="4:4" hidden="1" x14ac:dyDescent="0.3">
      <c r="D437" s="234" t="s">
        <v>345</v>
      </c>
    </row>
    <row r="438" spans="4:4" hidden="1" x14ac:dyDescent="0.3">
      <c r="D438" s="234" t="s">
        <v>346</v>
      </c>
    </row>
    <row r="439" spans="4:4" hidden="1" x14ac:dyDescent="0.3">
      <c r="D439" s="234" t="s">
        <v>347</v>
      </c>
    </row>
    <row r="440" spans="4:4" hidden="1" x14ac:dyDescent="0.3">
      <c r="D440" s="234" t="s">
        <v>348</v>
      </c>
    </row>
    <row r="441" spans="4:4" hidden="1" x14ac:dyDescent="0.3">
      <c r="D441" s="234" t="s">
        <v>349</v>
      </c>
    </row>
    <row r="442" spans="4:4" hidden="1" x14ac:dyDescent="0.3">
      <c r="D442" s="32" t="s">
        <v>350</v>
      </c>
    </row>
    <row r="443" spans="4:4" hidden="1" x14ac:dyDescent="0.3">
      <c r="D443" s="234" t="s">
        <v>351</v>
      </c>
    </row>
    <row r="444" spans="4:4" hidden="1" x14ac:dyDescent="0.3">
      <c r="D444" s="234" t="s">
        <v>352</v>
      </c>
    </row>
    <row r="445" spans="4:4" hidden="1" x14ac:dyDescent="0.3">
      <c r="D445" s="234" t="s">
        <v>353</v>
      </c>
    </row>
    <row r="446" spans="4:4" hidden="1" x14ac:dyDescent="0.3">
      <c r="D446" s="234" t="s">
        <v>354</v>
      </c>
    </row>
    <row r="447" spans="4:4" hidden="1" x14ac:dyDescent="0.3"/>
    <row r="448" spans="4:4" hidden="1" x14ac:dyDescent="0.3"/>
  </sheetData>
  <sheetProtection password="CA59" sheet="1" objects="1" scenarios="1"/>
  <mergeCells count="11">
    <mergeCell ref="D41:I41"/>
    <mergeCell ref="D23:D24"/>
    <mergeCell ref="E23:E24"/>
    <mergeCell ref="F23:G23"/>
    <mergeCell ref="F32:I32"/>
    <mergeCell ref="D32:D33"/>
    <mergeCell ref="B10:H10"/>
    <mergeCell ref="B11:H11"/>
    <mergeCell ref="D14:D15"/>
    <mergeCell ref="E14:E15"/>
    <mergeCell ref="F14:G14"/>
  </mergeCells>
  <phoneticPr fontId="3" type="noConversion"/>
  <dataValidations count="5">
    <dataValidation type="list" allowBlank="1" showInputMessage="1" showErrorMessage="1" sqref="D34:D38">
      <formula1>$D$48:$D$56</formula1>
    </dataValidation>
    <dataValidation type="list" allowBlank="1" showInputMessage="1" showErrorMessage="1" sqref="E34:E38">
      <formula1>$E$63:$E$64</formula1>
    </dataValidation>
    <dataValidation type="list" allowBlank="1" showInputMessage="1" showErrorMessage="1" sqref="D25:D29">
      <formula1>$F$60:$F$97</formula1>
    </dataValidation>
    <dataValidation type="decimal" allowBlank="1" showInputMessage="1" showErrorMessage="1" sqref="E25:G29 E16:G20">
      <formula1>-999999999999</formula1>
      <formula2>999999999999</formula2>
    </dataValidation>
    <dataValidation type="list" allowBlank="1" showInputMessage="1" showErrorMessage="1" sqref="D16:D20">
      <formula1>$D$60:$D$446</formula1>
    </dataValidation>
  </dataValidations>
  <hyperlinks>
    <hyperlink ref="D45" r:id="rId1"/>
  </hyperlinks>
  <pageMargins left="0.75" right="0.75" top="1" bottom="1" header="0.5" footer="0.5"/>
  <pageSetup orientation="portrait" r:id="rId2"/>
  <headerFooter alignWithMargins="0"/>
  <drawing r:id="rId3"/>
  <legacy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H48"/>
  <sheetViews>
    <sheetView showGridLines="0" topLeftCell="A34" workbookViewId="0">
      <selection activeCell="E42" sqref="E42"/>
    </sheetView>
  </sheetViews>
  <sheetFormatPr defaultRowHeight="16.5" x14ac:dyDescent="0.3"/>
  <cols>
    <col min="1" max="1" width="2.7109375" style="32" customWidth="1"/>
    <col min="2" max="2" width="4.42578125" style="32" customWidth="1"/>
    <col min="3" max="3" width="9.140625" style="32"/>
    <col min="4" max="4" width="36" style="32" customWidth="1"/>
    <col min="5" max="5" width="97.140625" style="32" customWidth="1"/>
    <col min="6" max="7" width="9.140625" style="32"/>
    <col min="8" max="8" width="0" style="32" hidden="1" customWidth="1"/>
    <col min="9" max="16384" width="9.140625" style="32"/>
  </cols>
  <sheetData>
    <row r="1" spans="2:8" s="224" customFormat="1" ht="15" x14ac:dyDescent="0.25"/>
    <row r="2" spans="2:8" s="224" customFormat="1" x14ac:dyDescent="0.3">
      <c r="F2" s="225"/>
      <c r="H2" s="32" t="s">
        <v>1512</v>
      </c>
    </row>
    <row r="3" spans="2:8" s="224" customFormat="1" x14ac:dyDescent="0.3">
      <c r="F3" s="225"/>
      <c r="H3" s="32" t="s">
        <v>1513</v>
      </c>
    </row>
    <row r="4" spans="2:8" s="224" customFormat="1" ht="15" x14ac:dyDescent="0.25">
      <c r="F4" s="225"/>
    </row>
    <row r="5" spans="2:8" s="224" customFormat="1" ht="15" x14ac:dyDescent="0.25">
      <c r="F5" s="225"/>
    </row>
    <row r="6" spans="2:8" s="224" customFormat="1" ht="15" x14ac:dyDescent="0.25">
      <c r="B6" s="225"/>
      <c r="C6" s="225"/>
      <c r="D6" s="225"/>
      <c r="E6" s="225"/>
      <c r="F6" s="225"/>
    </row>
    <row r="7" spans="2:8" s="224" customFormat="1" x14ac:dyDescent="0.3">
      <c r="B7" s="31" t="str">
        <f>"Selected Project:  "&amp;BasicData!$E$12</f>
        <v>Selected Project:  Bosnia Herzegovina: Mainstreaming Karst Peatlands Conservation Concerns into Key Economic Sectors - KARST</v>
      </c>
      <c r="C7" s="225"/>
      <c r="D7" s="225"/>
      <c r="E7" s="225"/>
      <c r="F7" s="225"/>
    </row>
    <row r="8" spans="2:8" s="224" customFormat="1" ht="15" hidden="1" x14ac:dyDescent="0.25">
      <c r="B8" s="225"/>
      <c r="C8" s="225"/>
      <c r="D8" s="225"/>
      <c r="E8" s="225"/>
      <c r="F8" s="225"/>
    </row>
    <row r="9" spans="2:8" s="224" customFormat="1" ht="15" hidden="1" x14ac:dyDescent="0.25">
      <c r="B9" s="225"/>
      <c r="C9" s="225"/>
      <c r="D9" s="225"/>
      <c r="E9" s="225"/>
      <c r="F9" s="225"/>
    </row>
    <row r="10" spans="2:8" ht="20.25" x14ac:dyDescent="0.3">
      <c r="B10" s="287" t="s">
        <v>355</v>
      </c>
      <c r="C10" s="287"/>
      <c r="D10" s="287"/>
      <c r="E10" s="287"/>
      <c r="F10" s="31"/>
    </row>
    <row r="11" spans="2:8" ht="34.5" customHeight="1" x14ac:dyDescent="0.3">
      <c r="B11" s="296" t="s">
        <v>758</v>
      </c>
      <c r="C11" s="296"/>
      <c r="D11" s="296"/>
      <c r="E11" s="296"/>
      <c r="F11" s="31"/>
    </row>
    <row r="12" spans="2:8" x14ac:dyDescent="0.3">
      <c r="B12" s="31"/>
      <c r="C12" s="31"/>
      <c r="D12" s="31"/>
      <c r="E12" s="31"/>
      <c r="F12" s="31"/>
    </row>
    <row r="13" spans="2:8" x14ac:dyDescent="0.3">
      <c r="B13" s="31"/>
      <c r="C13" s="31"/>
      <c r="D13" s="31"/>
      <c r="E13" s="31"/>
      <c r="F13" s="31"/>
    </row>
    <row r="14" spans="2:8" ht="16.5" customHeight="1" x14ac:dyDescent="0.3">
      <c r="B14" s="31"/>
      <c r="C14" s="376" t="s">
        <v>356</v>
      </c>
      <c r="D14" s="376"/>
      <c r="E14" s="376"/>
      <c r="F14" s="31"/>
    </row>
    <row r="15" spans="2:8" x14ac:dyDescent="0.3">
      <c r="B15" s="31"/>
      <c r="C15" s="31"/>
      <c r="D15" s="41" t="s">
        <v>357</v>
      </c>
      <c r="E15" s="41" t="s">
        <v>358</v>
      </c>
      <c r="F15" s="31"/>
    </row>
    <row r="16" spans="2:8" ht="150" customHeight="1" x14ac:dyDescent="0.3">
      <c r="B16" s="31"/>
      <c r="C16" s="31"/>
      <c r="D16" s="235" t="s">
        <v>77</v>
      </c>
      <c r="E16" s="17" t="s">
        <v>13</v>
      </c>
      <c r="F16" s="31"/>
    </row>
    <row r="17" spans="2:6" ht="150" customHeight="1" x14ac:dyDescent="0.3">
      <c r="B17" s="31"/>
      <c r="C17" s="31"/>
      <c r="D17" s="235" t="s">
        <v>78</v>
      </c>
      <c r="E17" s="17" t="s">
        <v>1560</v>
      </c>
      <c r="F17" s="31"/>
    </row>
    <row r="18" spans="2:6" ht="69.95" customHeight="1" x14ac:dyDescent="0.3">
      <c r="B18" s="31"/>
      <c r="C18" s="31"/>
      <c r="D18" s="235" t="s">
        <v>79</v>
      </c>
      <c r="E18" s="17" t="s">
        <v>960</v>
      </c>
      <c r="F18" s="31"/>
    </row>
    <row r="19" spans="2:6" ht="69.95" customHeight="1" x14ac:dyDescent="0.3">
      <c r="B19" s="31"/>
      <c r="C19" s="31"/>
      <c r="D19" s="235" t="s">
        <v>80</v>
      </c>
      <c r="E19" s="17" t="s">
        <v>107</v>
      </c>
      <c r="F19" s="31"/>
    </row>
    <row r="20" spans="2:6" x14ac:dyDescent="0.3">
      <c r="B20" s="31"/>
      <c r="C20" s="31"/>
      <c r="D20" s="31"/>
      <c r="E20" s="31"/>
      <c r="F20" s="31"/>
    </row>
    <row r="21" spans="2:6" x14ac:dyDescent="0.3">
      <c r="B21" s="31"/>
      <c r="C21" s="74" t="s">
        <v>359</v>
      </c>
      <c r="D21" s="31"/>
      <c r="E21" s="31"/>
      <c r="F21" s="31"/>
    </row>
    <row r="22" spans="2:6" x14ac:dyDescent="0.3">
      <c r="B22" s="31"/>
      <c r="C22" s="31"/>
      <c r="D22" s="41" t="s">
        <v>360</v>
      </c>
      <c r="E22" s="41" t="s">
        <v>358</v>
      </c>
      <c r="F22" s="31"/>
    </row>
    <row r="23" spans="2:6" ht="35.1" customHeight="1" x14ac:dyDescent="0.3">
      <c r="B23" s="31"/>
      <c r="C23" s="31"/>
      <c r="D23" s="235" t="s">
        <v>361</v>
      </c>
      <c r="E23" s="19" t="s">
        <v>1513</v>
      </c>
      <c r="F23" s="31"/>
    </row>
    <row r="24" spans="2:6" ht="69.95" customHeight="1" x14ac:dyDescent="0.3">
      <c r="B24" s="31"/>
      <c r="C24" s="31"/>
      <c r="D24" s="235" t="s">
        <v>362</v>
      </c>
      <c r="E24" s="17" t="s">
        <v>107</v>
      </c>
      <c r="F24" s="31"/>
    </row>
    <row r="25" spans="2:6" ht="69.95" customHeight="1" x14ac:dyDescent="0.3">
      <c r="B25" s="31"/>
      <c r="C25" s="31"/>
      <c r="D25" s="235" t="s">
        <v>363</v>
      </c>
      <c r="E25" s="17" t="s">
        <v>107</v>
      </c>
      <c r="F25" s="31"/>
    </row>
    <row r="26" spans="2:6" x14ac:dyDescent="0.3">
      <c r="B26" s="31"/>
      <c r="C26" s="31"/>
      <c r="D26" s="31"/>
      <c r="E26" s="31"/>
      <c r="F26" s="31"/>
    </row>
    <row r="27" spans="2:6" x14ac:dyDescent="0.3">
      <c r="B27" s="31"/>
      <c r="C27" s="74" t="s">
        <v>364</v>
      </c>
      <c r="D27" s="31"/>
      <c r="E27" s="31"/>
      <c r="F27" s="31"/>
    </row>
    <row r="28" spans="2:6" x14ac:dyDescent="0.3">
      <c r="B28" s="31"/>
      <c r="C28" s="31"/>
      <c r="D28" s="41" t="s">
        <v>365</v>
      </c>
      <c r="E28" s="41" t="s">
        <v>358</v>
      </c>
      <c r="F28" s="31"/>
    </row>
    <row r="29" spans="2:6" x14ac:dyDescent="0.3">
      <c r="B29" s="31"/>
      <c r="C29" s="31"/>
      <c r="D29" s="235" t="s">
        <v>366</v>
      </c>
      <c r="E29" s="19" t="s">
        <v>1513</v>
      </c>
      <c r="F29" s="31"/>
    </row>
    <row r="30" spans="2:6" ht="35.1" customHeight="1" x14ac:dyDescent="0.3">
      <c r="B30" s="31"/>
      <c r="C30" s="31"/>
      <c r="D30" s="235" t="s">
        <v>367</v>
      </c>
      <c r="E30" s="17" t="s">
        <v>107</v>
      </c>
      <c r="F30" s="31"/>
    </row>
    <row r="31" spans="2:6" ht="50.1" customHeight="1" x14ac:dyDescent="0.3">
      <c r="B31" s="31"/>
      <c r="C31" s="31"/>
      <c r="D31" s="235" t="s">
        <v>368</v>
      </c>
      <c r="E31" s="17" t="s">
        <v>107</v>
      </c>
      <c r="F31" s="31"/>
    </row>
    <row r="32" spans="2:6" ht="50.1" customHeight="1" x14ac:dyDescent="0.3">
      <c r="B32" s="31"/>
      <c r="C32" s="31"/>
      <c r="D32" s="235" t="s">
        <v>369</v>
      </c>
      <c r="E32" s="19" t="s">
        <v>1513</v>
      </c>
      <c r="F32" s="31"/>
    </row>
    <row r="33" spans="2:6" ht="69.95" customHeight="1" x14ac:dyDescent="0.3">
      <c r="B33" s="31"/>
      <c r="C33" s="31"/>
      <c r="D33" s="235" t="s">
        <v>370</v>
      </c>
      <c r="E33" s="17" t="s">
        <v>107</v>
      </c>
      <c r="F33" s="31"/>
    </row>
    <row r="34" spans="2:6" x14ac:dyDescent="0.3">
      <c r="B34" s="31"/>
      <c r="C34" s="31"/>
      <c r="D34" s="31"/>
      <c r="E34" s="31"/>
      <c r="F34" s="31"/>
    </row>
    <row r="35" spans="2:6" x14ac:dyDescent="0.3">
      <c r="B35" s="31"/>
      <c r="C35" s="74" t="s">
        <v>371</v>
      </c>
      <c r="D35" s="31"/>
      <c r="E35" s="31"/>
      <c r="F35" s="31"/>
    </row>
    <row r="36" spans="2:6" x14ac:dyDescent="0.3">
      <c r="B36" s="31"/>
      <c r="C36" s="41" t="s">
        <v>372</v>
      </c>
      <c r="D36" s="41" t="s">
        <v>373</v>
      </c>
      <c r="E36" s="41" t="s">
        <v>374</v>
      </c>
      <c r="F36" s="31"/>
    </row>
    <row r="37" spans="2:6" x14ac:dyDescent="0.3">
      <c r="B37" s="31"/>
      <c r="C37" s="74" t="s">
        <v>375</v>
      </c>
      <c r="D37" s="31"/>
      <c r="E37" s="31"/>
      <c r="F37" s="31"/>
    </row>
    <row r="38" spans="2:6" ht="210.75" customHeight="1" x14ac:dyDescent="0.3">
      <c r="B38" s="31"/>
      <c r="C38" s="31"/>
      <c r="D38" s="235" t="s">
        <v>759</v>
      </c>
      <c r="E38" s="17" t="s">
        <v>970</v>
      </c>
      <c r="F38" s="31"/>
    </row>
    <row r="39" spans="2:6" x14ac:dyDescent="0.3">
      <c r="B39" s="31"/>
      <c r="C39" s="74" t="s">
        <v>973</v>
      </c>
      <c r="D39" s="31"/>
      <c r="E39" s="31"/>
      <c r="F39" s="31"/>
    </row>
    <row r="40" spans="2:6" ht="200.1" customHeight="1" x14ac:dyDescent="0.3">
      <c r="B40" s="31"/>
      <c r="C40" s="31"/>
      <c r="D40" s="235" t="s">
        <v>760</v>
      </c>
      <c r="E40" s="17" t="s">
        <v>15</v>
      </c>
      <c r="F40" s="31"/>
    </row>
    <row r="41" spans="2:6" x14ac:dyDescent="0.3">
      <c r="B41" s="31"/>
      <c r="C41" s="74" t="s">
        <v>974</v>
      </c>
      <c r="D41" s="31"/>
      <c r="E41" s="31"/>
      <c r="F41" s="31"/>
    </row>
    <row r="42" spans="2:6" ht="279.95" customHeight="1" x14ac:dyDescent="0.3">
      <c r="B42" s="31"/>
      <c r="C42" s="31"/>
      <c r="D42" s="235" t="s">
        <v>1636</v>
      </c>
      <c r="E42" s="17" t="s">
        <v>36</v>
      </c>
      <c r="F42" s="31"/>
    </row>
    <row r="43" spans="2:6" x14ac:dyDescent="0.3">
      <c r="B43" s="31"/>
      <c r="C43" s="31"/>
      <c r="D43" s="236"/>
      <c r="E43" s="31"/>
      <c r="F43" s="31"/>
    </row>
    <row r="44" spans="2:6" x14ac:dyDescent="0.3">
      <c r="B44" s="31"/>
      <c r="C44" s="31" t="s">
        <v>1641</v>
      </c>
      <c r="D44" s="31"/>
      <c r="E44" s="31"/>
      <c r="F44" s="31"/>
    </row>
    <row r="45" spans="2:6" ht="84.75" customHeight="1" x14ac:dyDescent="0.3">
      <c r="B45" s="31"/>
      <c r="C45" s="377" t="s">
        <v>774</v>
      </c>
      <c r="D45" s="377"/>
      <c r="E45" s="377"/>
      <c r="F45" s="31"/>
    </row>
    <row r="46" spans="2:6" x14ac:dyDescent="0.3">
      <c r="B46" s="31"/>
      <c r="C46" s="31"/>
      <c r="D46" s="31"/>
      <c r="E46" s="31"/>
      <c r="F46" s="31"/>
    </row>
    <row r="47" spans="2:6" x14ac:dyDescent="0.3">
      <c r="B47" s="31"/>
      <c r="C47" s="31"/>
      <c r="D47" s="31"/>
      <c r="E47" s="31"/>
      <c r="F47" s="31"/>
    </row>
    <row r="48" spans="2:6" x14ac:dyDescent="0.3">
      <c r="B48" s="31"/>
      <c r="C48" s="31"/>
      <c r="D48" s="31"/>
      <c r="E48" s="31"/>
      <c r="F48" s="31"/>
    </row>
  </sheetData>
  <sheetProtection password="CA59" sheet="1" objects="1" scenarios="1"/>
  <mergeCells count="4">
    <mergeCell ref="B10:E10"/>
    <mergeCell ref="B11:E11"/>
    <mergeCell ref="C14:E14"/>
    <mergeCell ref="C45:E45"/>
  </mergeCells>
  <phoneticPr fontId="3" type="noConversion"/>
  <dataValidations count="1">
    <dataValidation type="list" allowBlank="1" showInputMessage="1" showErrorMessage="1" sqref="E23 E29 E32">
      <formula1>$H$2:$H$3</formula1>
    </dataValidation>
  </dataValidations>
  <pageMargins left="0.75" right="0.75" top="1" bottom="1" header="0.5" footer="0.5"/>
  <pageSetup paperSize="9" orientation="portrait" verticalDpi="0" r:id="rId1"/>
  <headerFooter alignWithMargins="0"/>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A119"/>
  <sheetViews>
    <sheetView showGridLines="0" workbookViewId="0">
      <selection activeCell="H16" sqref="H16:J16"/>
    </sheetView>
  </sheetViews>
  <sheetFormatPr defaultRowHeight="16.5" x14ac:dyDescent="0.3"/>
  <cols>
    <col min="1" max="1" width="2.7109375" style="32" customWidth="1"/>
    <col min="2" max="2" width="4.42578125" style="32" customWidth="1"/>
    <col min="3" max="3" width="9.140625" style="32"/>
    <col min="4" max="4" width="27.7109375" style="32" customWidth="1"/>
    <col min="5" max="6" width="9.140625" style="32"/>
    <col min="7" max="7" width="14" style="32" customWidth="1"/>
    <col min="8" max="10" width="9.140625" style="32"/>
    <col min="11" max="16" width="6.42578125" style="32" customWidth="1"/>
    <col min="17" max="17" width="11" style="32" customWidth="1"/>
    <col min="18" max="25" width="9.140625" style="32"/>
    <col min="26" max="27" width="9.140625" style="32" hidden="1" customWidth="1"/>
    <col min="28" max="16384" width="9.140625" style="32"/>
  </cols>
  <sheetData>
    <row r="1" spans="2:27" s="224" customFormat="1" ht="15" x14ac:dyDescent="0.25"/>
    <row r="2" spans="2:27" s="224" customFormat="1" ht="15" x14ac:dyDescent="0.25">
      <c r="R2" s="225"/>
      <c r="S2" s="225"/>
      <c r="T2" s="225"/>
      <c r="U2" s="225"/>
      <c r="V2" s="225"/>
      <c r="W2" s="225"/>
      <c r="X2" s="225"/>
    </row>
    <row r="3" spans="2:27" s="224" customFormat="1" ht="15" x14ac:dyDescent="0.25">
      <c r="R3" s="225"/>
      <c r="S3" s="225"/>
      <c r="T3" s="225"/>
      <c r="U3" s="225"/>
      <c r="V3" s="225"/>
      <c r="W3" s="225"/>
      <c r="X3" s="225"/>
    </row>
    <row r="4" spans="2:27" s="224" customFormat="1" ht="15" x14ac:dyDescent="0.25">
      <c r="R4" s="225"/>
      <c r="S4" s="225"/>
      <c r="T4" s="225"/>
      <c r="U4" s="225"/>
      <c r="V4" s="225"/>
      <c r="W4" s="225"/>
      <c r="X4" s="225"/>
    </row>
    <row r="5" spans="2:27" s="224" customFormat="1" ht="15" x14ac:dyDescent="0.25">
      <c r="R5" s="225"/>
      <c r="S5" s="225"/>
      <c r="T5" s="225"/>
      <c r="U5" s="225"/>
      <c r="V5" s="225"/>
      <c r="W5" s="225"/>
      <c r="X5" s="225"/>
    </row>
    <row r="6" spans="2:27" s="224" customFormat="1" ht="15" x14ac:dyDescent="0.25">
      <c r="B6" s="225"/>
      <c r="C6" s="225"/>
      <c r="D6" s="225"/>
      <c r="E6" s="225"/>
      <c r="F6" s="225"/>
      <c r="G6" s="225"/>
      <c r="H6" s="225"/>
      <c r="I6" s="225"/>
      <c r="J6" s="225"/>
      <c r="K6" s="225"/>
      <c r="L6" s="225"/>
      <c r="M6" s="225"/>
      <c r="N6" s="225"/>
      <c r="O6" s="225"/>
      <c r="P6" s="225"/>
      <c r="Q6" s="225"/>
      <c r="R6" s="225"/>
      <c r="S6" s="225"/>
      <c r="T6" s="225"/>
      <c r="U6" s="225"/>
      <c r="V6" s="225"/>
      <c r="W6" s="225"/>
      <c r="X6" s="225"/>
    </row>
    <row r="7" spans="2:27" s="224" customFormat="1" x14ac:dyDescent="0.3">
      <c r="B7" s="31" t="str">
        <f>"Selected Project:  "&amp;BasicData!$E$12</f>
        <v>Selected Project:  Bosnia Herzegovina: Mainstreaming Karst Peatlands Conservation Concerns into Key Economic Sectors - KARST</v>
      </c>
      <c r="C7" s="225"/>
      <c r="D7" s="225"/>
      <c r="E7" s="225"/>
      <c r="F7" s="225"/>
      <c r="G7" s="225"/>
      <c r="H7" s="225"/>
      <c r="I7" s="225"/>
      <c r="J7" s="225"/>
      <c r="K7" s="225"/>
      <c r="L7" s="225"/>
      <c r="M7" s="225"/>
      <c r="N7" s="225"/>
      <c r="O7" s="225"/>
      <c r="P7" s="225"/>
      <c r="Q7" s="225"/>
      <c r="R7" s="225"/>
      <c r="S7" s="225"/>
      <c r="T7" s="225"/>
      <c r="U7" s="225"/>
      <c r="V7" s="225"/>
      <c r="W7" s="225"/>
      <c r="X7" s="225"/>
    </row>
    <row r="8" spans="2:27" s="224" customFormat="1" ht="15" hidden="1" x14ac:dyDescent="0.25">
      <c r="B8" s="225"/>
      <c r="C8" s="225"/>
      <c r="D8" s="225"/>
      <c r="E8" s="225"/>
      <c r="F8" s="225"/>
      <c r="G8" s="225"/>
      <c r="H8" s="225"/>
      <c r="I8" s="225"/>
      <c r="J8" s="225"/>
      <c r="K8" s="225"/>
      <c r="L8" s="225"/>
      <c r="M8" s="225"/>
      <c r="N8" s="225"/>
      <c r="O8" s="225"/>
      <c r="P8" s="225"/>
      <c r="Q8" s="225"/>
      <c r="R8" s="225"/>
      <c r="S8" s="225"/>
      <c r="T8" s="225"/>
      <c r="U8" s="225"/>
      <c r="V8" s="225"/>
      <c r="W8" s="225"/>
      <c r="X8" s="225"/>
    </row>
    <row r="9" spans="2:27" s="224" customFormat="1" ht="15" hidden="1" x14ac:dyDescent="0.25">
      <c r="B9" s="225"/>
      <c r="C9" s="225"/>
      <c r="D9" s="225"/>
      <c r="E9" s="225"/>
      <c r="F9" s="225"/>
      <c r="G9" s="225"/>
      <c r="H9" s="225"/>
      <c r="I9" s="225"/>
      <c r="J9" s="225"/>
      <c r="K9" s="225"/>
      <c r="L9" s="225"/>
      <c r="M9" s="225"/>
      <c r="N9" s="225"/>
      <c r="O9" s="225"/>
      <c r="P9" s="225"/>
      <c r="Q9" s="225"/>
      <c r="R9" s="225"/>
      <c r="S9" s="225"/>
      <c r="T9" s="225"/>
      <c r="U9" s="225"/>
      <c r="V9" s="225"/>
      <c r="W9" s="225"/>
      <c r="X9" s="225"/>
    </row>
    <row r="10" spans="2:27" ht="20.25" x14ac:dyDescent="0.3">
      <c r="B10" s="287" t="s">
        <v>975</v>
      </c>
      <c r="C10" s="287"/>
      <c r="D10" s="287"/>
      <c r="E10" s="287"/>
      <c r="F10" s="287"/>
      <c r="G10" s="287"/>
      <c r="H10" s="287"/>
      <c r="I10" s="287"/>
      <c r="J10" s="287"/>
      <c r="K10" s="287"/>
      <c r="L10" s="287"/>
      <c r="M10" s="287"/>
      <c r="N10" s="287"/>
      <c r="O10" s="287"/>
      <c r="P10" s="287"/>
      <c r="Q10" s="287"/>
      <c r="R10" s="31"/>
      <c r="S10" s="31"/>
      <c r="T10" s="31"/>
      <c r="U10" s="31"/>
      <c r="V10" s="31"/>
      <c r="W10" s="31"/>
      <c r="X10" s="31"/>
      <c r="Z10" s="32" t="s">
        <v>1512</v>
      </c>
      <c r="AA10" s="32" t="s">
        <v>976</v>
      </c>
    </row>
    <row r="11" spans="2:27" ht="51" customHeight="1" x14ac:dyDescent="0.3">
      <c r="B11" s="296" t="s">
        <v>1812</v>
      </c>
      <c r="C11" s="296"/>
      <c r="D11" s="296"/>
      <c r="E11" s="296"/>
      <c r="F11" s="296"/>
      <c r="G11" s="296"/>
      <c r="H11" s="296"/>
      <c r="I11" s="296"/>
      <c r="J11" s="296"/>
      <c r="K11" s="296"/>
      <c r="L11" s="296"/>
      <c r="M11" s="296"/>
      <c r="N11" s="296"/>
      <c r="O11" s="296"/>
      <c r="P11" s="296"/>
      <c r="Q11" s="296"/>
      <c r="R11" s="31"/>
      <c r="S11" s="31"/>
      <c r="T11" s="31"/>
      <c r="U11" s="31"/>
      <c r="V11" s="31"/>
      <c r="W11" s="31"/>
      <c r="X11" s="31"/>
      <c r="Z11" s="32" t="s">
        <v>1513</v>
      </c>
      <c r="AA11" s="32" t="s">
        <v>977</v>
      </c>
    </row>
    <row r="12" spans="2:27" x14ac:dyDescent="0.3">
      <c r="B12" s="31"/>
      <c r="C12" s="31"/>
      <c r="D12" s="31"/>
      <c r="E12" s="31"/>
      <c r="F12" s="31"/>
      <c r="G12" s="31"/>
      <c r="H12" s="31"/>
      <c r="I12" s="31"/>
      <c r="J12" s="31"/>
      <c r="K12" s="31"/>
      <c r="L12" s="31"/>
      <c r="M12" s="31"/>
      <c r="N12" s="31"/>
      <c r="O12" s="31"/>
      <c r="P12" s="31"/>
      <c r="Q12" s="31"/>
      <c r="R12" s="31"/>
      <c r="S12" s="31"/>
      <c r="T12" s="31"/>
      <c r="U12" s="31"/>
      <c r="V12" s="31"/>
      <c r="W12" s="31"/>
      <c r="X12" s="31"/>
      <c r="Z12" s="29" t="s">
        <v>978</v>
      </c>
      <c r="AA12" s="29" t="s">
        <v>979</v>
      </c>
    </row>
    <row r="13" spans="2:27" x14ac:dyDescent="0.3">
      <c r="B13" s="31"/>
      <c r="C13" s="74" t="s">
        <v>980</v>
      </c>
      <c r="D13" s="31"/>
      <c r="E13" s="31"/>
      <c r="F13" s="31"/>
      <c r="G13" s="31"/>
      <c r="H13" s="31"/>
      <c r="I13" s="31"/>
      <c r="J13" s="31"/>
      <c r="K13" s="31"/>
      <c r="L13" s="31"/>
      <c r="M13" s="31"/>
      <c r="N13" s="31"/>
      <c r="O13" s="31"/>
      <c r="P13" s="31"/>
      <c r="Q13" s="31"/>
      <c r="R13" s="31"/>
      <c r="S13" s="31"/>
      <c r="T13" s="31"/>
      <c r="U13" s="31"/>
      <c r="V13" s="31"/>
      <c r="W13" s="31"/>
      <c r="X13" s="31"/>
    </row>
    <row r="14" spans="2:27" x14ac:dyDescent="0.3">
      <c r="B14" s="31"/>
      <c r="C14" s="74"/>
      <c r="D14" s="31"/>
      <c r="E14" s="31"/>
      <c r="F14" s="31"/>
      <c r="G14" s="31"/>
      <c r="H14" s="31"/>
      <c r="I14" s="31"/>
      <c r="J14" s="31"/>
      <c r="K14" s="31"/>
      <c r="L14" s="31"/>
      <c r="M14" s="31"/>
      <c r="N14" s="31"/>
      <c r="O14" s="31"/>
      <c r="P14" s="31"/>
      <c r="Q14" s="31"/>
      <c r="R14" s="31"/>
      <c r="S14" s="31"/>
      <c r="T14" s="31"/>
      <c r="U14" s="31"/>
      <c r="V14" s="31"/>
      <c r="W14" s="31"/>
      <c r="X14" s="31"/>
    </row>
    <row r="15" spans="2:27" x14ac:dyDescent="0.3">
      <c r="B15" s="31"/>
      <c r="C15" s="31"/>
      <c r="D15" s="391" t="s">
        <v>981</v>
      </c>
      <c r="E15" s="391"/>
      <c r="F15" s="391"/>
      <c r="G15" s="391"/>
      <c r="H15" s="392" t="s">
        <v>358</v>
      </c>
      <c r="I15" s="393"/>
      <c r="J15" s="394"/>
      <c r="K15" s="380" t="s">
        <v>982</v>
      </c>
      <c r="L15" s="381"/>
      <c r="M15" s="381"/>
      <c r="N15" s="382"/>
      <c r="O15" s="380" t="s">
        <v>982</v>
      </c>
      <c r="P15" s="381"/>
      <c r="Q15" s="382"/>
      <c r="R15" s="380" t="s">
        <v>982</v>
      </c>
      <c r="S15" s="381"/>
      <c r="T15" s="382"/>
      <c r="U15" s="380" t="s">
        <v>982</v>
      </c>
      <c r="V15" s="381"/>
      <c r="W15" s="382"/>
      <c r="X15" s="31"/>
    </row>
    <row r="16" spans="2:27" ht="51.75" customHeight="1" x14ac:dyDescent="0.3">
      <c r="B16" s="31"/>
      <c r="C16" s="31"/>
      <c r="D16" s="378" t="s">
        <v>983</v>
      </c>
      <c r="E16" s="378"/>
      <c r="F16" s="378"/>
      <c r="G16" s="378"/>
      <c r="H16" s="395"/>
      <c r="I16" s="396"/>
      <c r="J16" s="397"/>
      <c r="K16" s="379"/>
      <c r="L16" s="379"/>
      <c r="M16" s="379"/>
      <c r="N16" s="379"/>
      <c r="O16" s="379"/>
      <c r="P16" s="379"/>
      <c r="Q16" s="379"/>
      <c r="R16" s="379"/>
      <c r="S16" s="379"/>
      <c r="T16" s="379"/>
      <c r="U16" s="379"/>
      <c r="V16" s="379"/>
      <c r="W16" s="379"/>
      <c r="X16" s="31"/>
    </row>
    <row r="17" spans="2:24" ht="16.5" customHeight="1" x14ac:dyDescent="0.3">
      <c r="B17" s="31"/>
      <c r="C17" s="31"/>
      <c r="D17" s="378" t="s">
        <v>984</v>
      </c>
      <c r="E17" s="378"/>
      <c r="F17" s="378"/>
      <c r="G17" s="378"/>
      <c r="H17" s="395"/>
      <c r="I17" s="396"/>
      <c r="J17" s="397"/>
      <c r="K17" s="379"/>
      <c r="L17" s="379"/>
      <c r="M17" s="379"/>
      <c r="N17" s="379"/>
      <c r="O17" s="379"/>
      <c r="P17" s="379"/>
      <c r="Q17" s="379"/>
      <c r="R17" s="379"/>
      <c r="S17" s="379"/>
      <c r="T17" s="379"/>
      <c r="U17" s="379"/>
      <c r="V17" s="379"/>
      <c r="W17" s="379"/>
      <c r="X17" s="31"/>
    </row>
    <row r="18" spans="2:24" ht="16.5" customHeight="1" x14ac:dyDescent="0.3">
      <c r="B18" s="31"/>
      <c r="C18" s="31"/>
      <c r="D18" s="378" t="s">
        <v>985</v>
      </c>
      <c r="E18" s="378"/>
      <c r="F18" s="378"/>
      <c r="G18" s="378"/>
      <c r="H18" s="312"/>
      <c r="I18" s="324"/>
      <c r="J18" s="313"/>
      <c r="K18" s="31"/>
      <c r="L18" s="31"/>
      <c r="M18" s="31"/>
      <c r="N18" s="31"/>
      <c r="O18" s="31"/>
      <c r="P18" s="31"/>
      <c r="Q18" s="31"/>
      <c r="R18" s="31"/>
      <c r="S18" s="31"/>
      <c r="T18" s="31"/>
      <c r="U18" s="31"/>
      <c r="V18" s="31"/>
      <c r="W18" s="31"/>
      <c r="X18" s="31"/>
    </row>
    <row r="19" spans="2:24" ht="33.75" customHeight="1" x14ac:dyDescent="0.3">
      <c r="B19" s="31"/>
      <c r="C19" s="31"/>
      <c r="D19" s="378" t="s">
        <v>986</v>
      </c>
      <c r="E19" s="378"/>
      <c r="F19" s="378"/>
      <c r="G19" s="378"/>
      <c r="H19" s="402"/>
      <c r="I19" s="403"/>
      <c r="J19" s="404"/>
      <c r="K19" s="31"/>
      <c r="L19" s="31"/>
      <c r="M19" s="31"/>
      <c r="N19" s="31"/>
      <c r="O19" s="31"/>
      <c r="P19" s="31"/>
      <c r="Q19" s="31"/>
      <c r="R19" s="31"/>
      <c r="S19" s="31"/>
      <c r="T19" s="31"/>
      <c r="U19" s="31"/>
      <c r="V19" s="31"/>
      <c r="W19" s="31"/>
      <c r="X19" s="31"/>
    </row>
    <row r="20" spans="2:24" ht="35.25" customHeight="1" x14ac:dyDescent="0.3">
      <c r="B20" s="31"/>
      <c r="C20" s="31"/>
      <c r="D20" s="378" t="s">
        <v>987</v>
      </c>
      <c r="E20" s="378"/>
      <c r="F20" s="378"/>
      <c r="G20" s="378"/>
      <c r="H20" s="312"/>
      <c r="I20" s="324"/>
      <c r="J20" s="313"/>
      <c r="K20" s="31"/>
      <c r="L20" s="31"/>
      <c r="M20" s="31"/>
      <c r="N20" s="31"/>
      <c r="O20" s="31"/>
      <c r="P20" s="31"/>
      <c r="Q20" s="31"/>
      <c r="R20" s="31"/>
      <c r="S20" s="31"/>
      <c r="T20" s="31"/>
      <c r="U20" s="31"/>
      <c r="V20" s="31"/>
      <c r="W20" s="31"/>
      <c r="X20" s="31"/>
    </row>
    <row r="21" spans="2:24" ht="34.5" customHeight="1" x14ac:dyDescent="0.3">
      <c r="B21" s="31"/>
      <c r="C21" s="74"/>
      <c r="D21" s="378" t="s">
        <v>482</v>
      </c>
      <c r="E21" s="378"/>
      <c r="F21" s="378"/>
      <c r="G21" s="378"/>
      <c r="H21" s="312"/>
      <c r="I21" s="324"/>
      <c r="J21" s="313"/>
      <c r="K21" s="31"/>
      <c r="L21" s="31"/>
      <c r="M21" s="31"/>
      <c r="N21" s="31"/>
      <c r="O21" s="31"/>
      <c r="P21" s="31"/>
      <c r="Q21" s="31"/>
      <c r="R21" s="31"/>
      <c r="S21" s="31"/>
      <c r="T21" s="31"/>
      <c r="U21" s="31"/>
      <c r="V21" s="31"/>
      <c r="W21" s="31"/>
      <c r="X21" s="31"/>
    </row>
    <row r="22" spans="2:24" ht="33.75" customHeight="1" x14ac:dyDescent="0.3">
      <c r="B22" s="31"/>
      <c r="C22" s="74"/>
      <c r="D22" s="378" t="s">
        <v>83</v>
      </c>
      <c r="E22" s="378"/>
      <c r="F22" s="378"/>
      <c r="G22" s="378"/>
      <c r="H22" s="398">
        <f>SUM(H18:H21,K18:K21,O18:O21,R18:R21,U18:U21)</f>
        <v>0</v>
      </c>
      <c r="I22" s="399"/>
      <c r="J22" s="400"/>
      <c r="K22" s="31"/>
      <c r="L22" s="31"/>
      <c r="M22" s="31"/>
      <c r="N22" s="31"/>
      <c r="O22" s="31"/>
      <c r="P22" s="31"/>
      <c r="Q22" s="31"/>
      <c r="R22" s="31"/>
      <c r="S22" s="31"/>
      <c r="T22" s="31"/>
      <c r="U22" s="31"/>
      <c r="V22" s="31"/>
      <c r="W22" s="31"/>
      <c r="X22" s="31"/>
    </row>
    <row r="23" spans="2:24" x14ac:dyDescent="0.3">
      <c r="B23" s="31"/>
      <c r="C23" s="31"/>
      <c r="D23" s="31"/>
      <c r="E23" s="31"/>
      <c r="F23" s="31"/>
      <c r="G23" s="31"/>
      <c r="H23" s="31"/>
      <c r="I23" s="31"/>
      <c r="J23" s="31"/>
      <c r="K23" s="31"/>
      <c r="L23" s="31"/>
      <c r="M23" s="31"/>
      <c r="N23" s="31"/>
      <c r="O23" s="31"/>
      <c r="P23" s="31"/>
      <c r="Q23" s="31"/>
      <c r="R23" s="31"/>
      <c r="S23" s="31"/>
      <c r="T23" s="31"/>
      <c r="U23" s="31"/>
      <c r="V23" s="31"/>
      <c r="W23" s="31"/>
      <c r="X23" s="31"/>
    </row>
    <row r="24" spans="2:24" x14ac:dyDescent="0.3">
      <c r="B24" s="31"/>
      <c r="C24" s="74" t="s">
        <v>484</v>
      </c>
      <c r="D24" s="31"/>
      <c r="E24" s="31"/>
      <c r="F24" s="31"/>
      <c r="G24" s="31"/>
      <c r="H24" s="31"/>
      <c r="I24" s="31"/>
      <c r="J24" s="31"/>
      <c r="K24" s="31"/>
      <c r="L24" s="31"/>
      <c r="M24" s="31"/>
      <c r="N24" s="31"/>
      <c r="O24" s="31"/>
      <c r="P24" s="31"/>
      <c r="Q24" s="31"/>
      <c r="R24" s="31"/>
      <c r="S24" s="31"/>
      <c r="T24" s="31"/>
      <c r="U24" s="31"/>
      <c r="V24" s="31"/>
      <c r="W24" s="31"/>
      <c r="X24" s="31"/>
    </row>
    <row r="25" spans="2:24" x14ac:dyDescent="0.3">
      <c r="B25" s="31"/>
      <c r="C25" s="31" t="s">
        <v>485</v>
      </c>
      <c r="D25" s="31"/>
      <c r="E25" s="31"/>
      <c r="F25" s="31"/>
      <c r="G25" s="31"/>
      <c r="H25" s="31"/>
      <c r="I25" s="31"/>
      <c r="J25" s="31"/>
      <c r="K25" s="31"/>
      <c r="L25" s="31"/>
      <c r="M25" s="31"/>
      <c r="N25" s="31"/>
      <c r="O25" s="31"/>
      <c r="P25" s="31"/>
      <c r="Q25" s="31"/>
      <c r="R25" s="31"/>
      <c r="S25" s="31"/>
      <c r="T25" s="31"/>
      <c r="U25" s="31"/>
      <c r="V25" s="31"/>
      <c r="W25" s="31"/>
      <c r="X25" s="31"/>
    </row>
    <row r="26" spans="2:24" x14ac:dyDescent="0.3">
      <c r="B26" s="31"/>
      <c r="C26" s="31" t="s">
        <v>1296</v>
      </c>
      <c r="D26" s="31"/>
      <c r="E26" s="31"/>
      <c r="F26" s="31"/>
      <c r="G26" s="31"/>
      <c r="H26" s="31"/>
      <c r="I26" s="31"/>
      <c r="J26" s="31"/>
      <c r="K26" s="31"/>
      <c r="L26" s="31"/>
      <c r="M26" s="31"/>
      <c r="N26" s="31"/>
      <c r="O26" s="31"/>
      <c r="P26" s="31"/>
      <c r="Q26" s="31"/>
      <c r="R26" s="31"/>
      <c r="S26" s="31"/>
      <c r="T26" s="31"/>
      <c r="U26" s="31"/>
      <c r="V26" s="31"/>
      <c r="W26" s="31"/>
      <c r="X26" s="31"/>
    </row>
    <row r="27" spans="2:24" x14ac:dyDescent="0.3">
      <c r="B27" s="31"/>
      <c r="C27" s="31"/>
      <c r="D27" s="31"/>
      <c r="E27" s="31"/>
      <c r="F27" s="31"/>
      <c r="G27" s="31"/>
      <c r="H27" s="31"/>
      <c r="I27" s="31"/>
      <c r="J27" s="31"/>
      <c r="K27" s="31"/>
      <c r="L27" s="31"/>
      <c r="M27" s="31"/>
      <c r="N27" s="31"/>
      <c r="O27" s="31"/>
      <c r="P27" s="31"/>
      <c r="Q27" s="31"/>
      <c r="R27" s="31"/>
      <c r="S27" s="31"/>
      <c r="T27" s="31"/>
      <c r="U27" s="31"/>
      <c r="V27" s="31"/>
      <c r="W27" s="31"/>
      <c r="X27" s="31"/>
    </row>
    <row r="28" spans="2:24" ht="16.5" customHeight="1" x14ac:dyDescent="0.3">
      <c r="B28" s="31"/>
      <c r="C28" s="31"/>
      <c r="D28" s="385" t="s">
        <v>1297</v>
      </c>
      <c r="E28" s="386" t="s">
        <v>1298</v>
      </c>
      <c r="F28" s="386" t="s">
        <v>1299</v>
      </c>
      <c r="G28" s="386" t="s">
        <v>1300</v>
      </c>
      <c r="H28" s="386" t="s">
        <v>1301</v>
      </c>
      <c r="I28" s="387" t="s">
        <v>1302</v>
      </c>
      <c r="J28" s="388"/>
      <c r="K28" s="401" t="s">
        <v>1303</v>
      </c>
      <c r="L28" s="401"/>
      <c r="M28" s="401"/>
      <c r="N28" s="401"/>
      <c r="O28" s="401"/>
      <c r="P28" s="401"/>
      <c r="Q28" s="31"/>
      <c r="R28" s="31"/>
      <c r="S28" s="31"/>
      <c r="T28" s="31"/>
      <c r="U28" s="31"/>
      <c r="V28" s="31"/>
      <c r="W28" s="31"/>
      <c r="X28" s="31"/>
    </row>
    <row r="29" spans="2:24" x14ac:dyDescent="0.3">
      <c r="B29" s="31"/>
      <c r="C29" s="31"/>
      <c r="D29" s="385"/>
      <c r="E29" s="386"/>
      <c r="F29" s="386"/>
      <c r="G29" s="386"/>
      <c r="H29" s="386"/>
      <c r="I29" s="389"/>
      <c r="J29" s="390"/>
      <c r="K29" s="240" t="s">
        <v>1304</v>
      </c>
      <c r="L29" s="240" t="s">
        <v>1305</v>
      </c>
      <c r="M29" s="240" t="s">
        <v>1306</v>
      </c>
      <c r="N29" s="240" t="s">
        <v>1307</v>
      </c>
      <c r="O29" s="240" t="s">
        <v>1308</v>
      </c>
      <c r="P29" s="240" t="s">
        <v>1309</v>
      </c>
      <c r="Q29" s="31"/>
      <c r="R29" s="31"/>
      <c r="S29" s="31"/>
      <c r="T29" s="31"/>
      <c r="U29" s="31"/>
      <c r="V29" s="31"/>
      <c r="W29" s="31"/>
      <c r="X29" s="31"/>
    </row>
    <row r="30" spans="2:24" x14ac:dyDescent="0.3">
      <c r="B30" s="31"/>
      <c r="C30" s="31"/>
      <c r="D30" s="17"/>
      <c r="E30" s="19"/>
      <c r="F30" s="19"/>
      <c r="G30" s="19"/>
      <c r="H30" s="17"/>
      <c r="I30" s="383"/>
      <c r="J30" s="384"/>
      <c r="K30" s="17"/>
      <c r="L30" s="17"/>
      <c r="M30" s="17"/>
      <c r="N30" s="17"/>
      <c r="O30" s="17"/>
      <c r="P30" s="17"/>
      <c r="Q30" s="31"/>
      <c r="R30" s="31"/>
      <c r="S30" s="31"/>
      <c r="T30" s="31"/>
      <c r="U30" s="31"/>
      <c r="V30" s="31"/>
      <c r="W30" s="31"/>
      <c r="X30" s="31"/>
    </row>
    <row r="31" spans="2:24" x14ac:dyDescent="0.3">
      <c r="B31" s="31"/>
      <c r="C31" s="31"/>
      <c r="D31" s="17"/>
      <c r="E31" s="19"/>
      <c r="F31" s="19"/>
      <c r="G31" s="19"/>
      <c r="H31" s="17"/>
      <c r="I31" s="383"/>
      <c r="J31" s="384"/>
      <c r="K31" s="17"/>
      <c r="L31" s="17"/>
      <c r="M31" s="17"/>
      <c r="N31" s="17"/>
      <c r="O31" s="17"/>
      <c r="P31" s="17"/>
      <c r="Q31" s="31"/>
      <c r="R31" s="31"/>
      <c r="S31" s="31"/>
      <c r="T31" s="31"/>
      <c r="U31" s="31"/>
      <c r="V31" s="31"/>
      <c r="W31" s="31"/>
      <c r="X31" s="31"/>
    </row>
    <row r="32" spans="2:24" x14ac:dyDescent="0.3">
      <c r="B32" s="31"/>
      <c r="C32" s="31"/>
      <c r="D32" s="17"/>
      <c r="E32" s="19"/>
      <c r="F32" s="19"/>
      <c r="G32" s="19"/>
      <c r="H32" s="17"/>
      <c r="I32" s="266"/>
      <c r="J32" s="267"/>
      <c r="K32" s="17"/>
      <c r="L32" s="17"/>
      <c r="M32" s="17"/>
      <c r="N32" s="17"/>
      <c r="O32" s="17"/>
      <c r="P32" s="17"/>
      <c r="Q32" s="31"/>
      <c r="R32" s="31"/>
      <c r="S32" s="31"/>
      <c r="T32" s="31"/>
      <c r="U32" s="31"/>
      <c r="V32" s="31"/>
      <c r="W32" s="31"/>
      <c r="X32" s="31"/>
    </row>
    <row r="33" spans="2:24" x14ac:dyDescent="0.3">
      <c r="B33" s="31"/>
      <c r="C33" s="31"/>
      <c r="D33" s="17"/>
      <c r="E33" s="19"/>
      <c r="F33" s="19"/>
      <c r="G33" s="19"/>
      <c r="H33" s="17"/>
      <c r="I33" s="266"/>
      <c r="J33" s="267"/>
      <c r="K33" s="17"/>
      <c r="L33" s="17"/>
      <c r="M33" s="17"/>
      <c r="N33" s="17"/>
      <c r="O33" s="17"/>
      <c r="P33" s="17"/>
      <c r="Q33" s="31"/>
      <c r="R33" s="31"/>
      <c r="S33" s="31"/>
      <c r="T33" s="31"/>
      <c r="U33" s="31"/>
      <c r="V33" s="31"/>
      <c r="W33" s="31"/>
      <c r="X33" s="31"/>
    </row>
    <row r="34" spans="2:24" x14ac:dyDescent="0.3">
      <c r="B34" s="31"/>
      <c r="C34" s="31"/>
      <c r="D34" s="17"/>
      <c r="E34" s="19"/>
      <c r="F34" s="19"/>
      <c r="G34" s="19"/>
      <c r="H34" s="17"/>
      <c r="I34" s="266"/>
      <c r="J34" s="267"/>
      <c r="K34" s="17"/>
      <c r="L34" s="17"/>
      <c r="M34" s="17"/>
      <c r="N34" s="17"/>
      <c r="O34" s="17"/>
      <c r="P34" s="17"/>
      <c r="Q34" s="31"/>
      <c r="R34" s="31"/>
      <c r="S34" s="31"/>
      <c r="T34" s="31"/>
      <c r="U34" s="31"/>
      <c r="V34" s="31"/>
      <c r="W34" s="31"/>
      <c r="X34" s="31"/>
    </row>
    <row r="35" spans="2:24" x14ac:dyDescent="0.3">
      <c r="B35" s="31"/>
      <c r="C35" s="31"/>
      <c r="D35" s="17"/>
      <c r="E35" s="19"/>
      <c r="F35" s="19"/>
      <c r="G35" s="19"/>
      <c r="H35" s="17"/>
      <c r="I35" s="266"/>
      <c r="J35" s="267"/>
      <c r="K35" s="17"/>
      <c r="L35" s="17"/>
      <c r="M35" s="17"/>
      <c r="N35" s="17"/>
      <c r="O35" s="17"/>
      <c r="P35" s="17"/>
      <c r="Q35" s="31"/>
      <c r="R35" s="31"/>
      <c r="S35" s="31"/>
      <c r="T35" s="31"/>
      <c r="U35" s="31"/>
      <c r="V35" s="31"/>
      <c r="W35" s="31"/>
      <c r="X35" s="31"/>
    </row>
    <row r="36" spans="2:24" x14ac:dyDescent="0.3">
      <c r="B36" s="31"/>
      <c r="C36" s="31"/>
      <c r="D36" s="17"/>
      <c r="E36" s="19"/>
      <c r="F36" s="19"/>
      <c r="G36" s="19"/>
      <c r="H36" s="17"/>
      <c r="I36" s="266"/>
      <c r="J36" s="267"/>
      <c r="K36" s="17"/>
      <c r="L36" s="17"/>
      <c r="M36" s="17"/>
      <c r="N36" s="17"/>
      <c r="O36" s="17"/>
      <c r="P36" s="17"/>
      <c r="Q36" s="31"/>
      <c r="R36" s="31"/>
      <c r="S36" s="31"/>
      <c r="T36" s="31"/>
      <c r="U36" s="31"/>
      <c r="V36" s="31"/>
      <c r="W36" s="31"/>
      <c r="X36" s="31"/>
    </row>
    <row r="37" spans="2:24" x14ac:dyDescent="0.3">
      <c r="B37" s="31"/>
      <c r="C37" s="31"/>
      <c r="D37" s="17"/>
      <c r="E37" s="19"/>
      <c r="F37" s="19"/>
      <c r="G37" s="19"/>
      <c r="H37" s="17"/>
      <c r="I37" s="266"/>
      <c r="J37" s="267"/>
      <c r="K37" s="17"/>
      <c r="L37" s="17"/>
      <c r="M37" s="17"/>
      <c r="N37" s="17"/>
      <c r="O37" s="17"/>
      <c r="P37" s="17"/>
      <c r="Q37" s="31"/>
      <c r="R37" s="31"/>
      <c r="S37" s="31"/>
      <c r="T37" s="31"/>
      <c r="U37" s="31"/>
      <c r="V37" s="31"/>
      <c r="W37" s="31"/>
      <c r="X37" s="31"/>
    </row>
    <row r="38" spans="2:24" x14ac:dyDescent="0.3">
      <c r="B38" s="31"/>
      <c r="C38" s="31"/>
      <c r="D38" s="17"/>
      <c r="E38" s="19"/>
      <c r="F38" s="19"/>
      <c r="G38" s="19"/>
      <c r="H38" s="17"/>
      <c r="I38" s="266"/>
      <c r="J38" s="267"/>
      <c r="K38" s="17"/>
      <c r="L38" s="17"/>
      <c r="M38" s="17"/>
      <c r="N38" s="17"/>
      <c r="O38" s="17"/>
      <c r="P38" s="17"/>
      <c r="Q38" s="31"/>
      <c r="R38" s="31"/>
      <c r="S38" s="31"/>
      <c r="T38" s="31"/>
      <c r="U38" s="31"/>
      <c r="V38" s="31"/>
      <c r="W38" s="31"/>
      <c r="X38" s="31"/>
    </row>
    <row r="39" spans="2:24" x14ac:dyDescent="0.3">
      <c r="B39" s="31"/>
      <c r="C39" s="31"/>
      <c r="D39" s="17"/>
      <c r="E39" s="19"/>
      <c r="F39" s="19"/>
      <c r="G39" s="19"/>
      <c r="H39" s="17"/>
      <c r="I39" s="266"/>
      <c r="J39" s="267"/>
      <c r="K39" s="17"/>
      <c r="L39" s="17"/>
      <c r="M39" s="17"/>
      <c r="N39" s="17"/>
      <c r="O39" s="17"/>
      <c r="P39" s="17"/>
      <c r="Q39" s="31"/>
      <c r="R39" s="31"/>
      <c r="S39" s="31"/>
      <c r="T39" s="31"/>
      <c r="U39" s="31"/>
      <c r="V39" s="31"/>
      <c r="W39" s="31"/>
      <c r="X39" s="31"/>
    </row>
    <row r="40" spans="2:24" x14ac:dyDescent="0.3">
      <c r="B40" s="31"/>
      <c r="C40" s="31"/>
      <c r="D40" s="17"/>
      <c r="E40" s="19"/>
      <c r="F40" s="19"/>
      <c r="G40" s="19"/>
      <c r="H40" s="17"/>
      <c r="I40" s="266"/>
      <c r="J40" s="267"/>
      <c r="K40" s="17"/>
      <c r="L40" s="17"/>
      <c r="M40" s="17"/>
      <c r="N40" s="17"/>
      <c r="O40" s="17"/>
      <c r="P40" s="17"/>
      <c r="Q40" s="31"/>
      <c r="R40" s="31"/>
      <c r="S40" s="31"/>
      <c r="T40" s="31"/>
      <c r="U40" s="31"/>
      <c r="V40" s="31"/>
      <c r="W40" s="31"/>
      <c r="X40" s="31"/>
    </row>
    <row r="41" spans="2:24" x14ac:dyDescent="0.3">
      <c r="B41" s="31"/>
      <c r="C41" s="31"/>
      <c r="D41" s="17"/>
      <c r="E41" s="19"/>
      <c r="F41" s="19"/>
      <c r="G41" s="19"/>
      <c r="H41" s="17"/>
      <c r="I41" s="266"/>
      <c r="J41" s="267"/>
      <c r="K41" s="17"/>
      <c r="L41" s="17"/>
      <c r="M41" s="17"/>
      <c r="N41" s="17"/>
      <c r="O41" s="17"/>
      <c r="P41" s="17"/>
      <c r="Q41" s="31"/>
      <c r="R41" s="31"/>
      <c r="S41" s="31"/>
      <c r="T41" s="31"/>
      <c r="U41" s="31"/>
      <c r="V41" s="31"/>
      <c r="W41" s="31"/>
      <c r="X41" s="31"/>
    </row>
    <row r="42" spans="2:24" x14ac:dyDescent="0.3">
      <c r="B42" s="31"/>
      <c r="C42" s="31"/>
      <c r="D42" s="17"/>
      <c r="E42" s="19"/>
      <c r="F42" s="19"/>
      <c r="G42" s="19"/>
      <c r="H42" s="17"/>
      <c r="I42" s="266"/>
      <c r="J42" s="267"/>
      <c r="K42" s="17"/>
      <c r="L42" s="17"/>
      <c r="M42" s="17"/>
      <c r="N42" s="17"/>
      <c r="O42" s="17"/>
      <c r="P42" s="17"/>
      <c r="Q42" s="31"/>
      <c r="R42" s="31"/>
      <c r="S42" s="31"/>
      <c r="T42" s="31"/>
      <c r="U42" s="31"/>
      <c r="V42" s="31"/>
      <c r="W42" s="31"/>
      <c r="X42" s="31"/>
    </row>
    <row r="43" spans="2:24" x14ac:dyDescent="0.3">
      <c r="B43" s="31"/>
      <c r="C43" s="31"/>
      <c r="D43" s="17"/>
      <c r="E43" s="19"/>
      <c r="F43" s="19"/>
      <c r="G43" s="19"/>
      <c r="H43" s="17"/>
      <c r="I43" s="266"/>
      <c r="J43" s="267"/>
      <c r="K43" s="17"/>
      <c r="L43" s="17"/>
      <c r="M43" s="17"/>
      <c r="N43" s="17"/>
      <c r="O43" s="17"/>
      <c r="P43" s="17"/>
      <c r="Q43" s="31"/>
      <c r="R43" s="31"/>
      <c r="S43" s="31"/>
      <c r="T43" s="31"/>
      <c r="U43" s="31"/>
      <c r="V43" s="31"/>
      <c r="W43" s="31"/>
      <c r="X43" s="31"/>
    </row>
    <row r="44" spans="2:24" x14ac:dyDescent="0.3">
      <c r="B44" s="31"/>
      <c r="C44" s="31"/>
      <c r="D44" s="17"/>
      <c r="E44" s="19"/>
      <c r="F44" s="19"/>
      <c r="G44" s="19"/>
      <c r="H44" s="17"/>
      <c r="I44" s="266"/>
      <c r="J44" s="267"/>
      <c r="K44" s="17"/>
      <c r="L44" s="17"/>
      <c r="M44" s="17"/>
      <c r="N44" s="17"/>
      <c r="O44" s="17"/>
      <c r="P44" s="17"/>
      <c r="Q44" s="31"/>
      <c r="R44" s="31"/>
      <c r="S44" s="31"/>
      <c r="T44" s="31"/>
      <c r="U44" s="31"/>
      <c r="V44" s="31"/>
      <c r="W44" s="31"/>
      <c r="X44" s="31"/>
    </row>
    <row r="45" spans="2:24" x14ac:dyDescent="0.3">
      <c r="B45" s="31"/>
      <c r="C45" s="31"/>
      <c r="D45" s="17"/>
      <c r="E45" s="19"/>
      <c r="F45" s="19"/>
      <c r="G45" s="19"/>
      <c r="H45" s="17"/>
      <c r="I45" s="266"/>
      <c r="J45" s="267"/>
      <c r="K45" s="17"/>
      <c r="L45" s="17"/>
      <c r="M45" s="17"/>
      <c r="N45" s="17"/>
      <c r="O45" s="17"/>
      <c r="P45" s="17"/>
      <c r="Q45" s="31"/>
      <c r="R45" s="31"/>
      <c r="S45" s="31"/>
      <c r="T45" s="31"/>
      <c r="U45" s="31"/>
      <c r="V45" s="31"/>
      <c r="W45" s="31"/>
      <c r="X45" s="31"/>
    </row>
    <row r="46" spans="2:24" x14ac:dyDescent="0.3">
      <c r="B46" s="31"/>
      <c r="C46" s="31"/>
      <c r="D46" s="17"/>
      <c r="E46" s="19"/>
      <c r="F46" s="19"/>
      <c r="G46" s="19"/>
      <c r="H46" s="17"/>
      <c r="I46" s="266"/>
      <c r="J46" s="267"/>
      <c r="K46" s="17"/>
      <c r="L46" s="17"/>
      <c r="M46" s="17"/>
      <c r="N46" s="17"/>
      <c r="O46" s="17"/>
      <c r="P46" s="17"/>
      <c r="Q46" s="31"/>
      <c r="R46" s="31"/>
      <c r="S46" s="31"/>
      <c r="T46" s="31"/>
      <c r="U46" s="31"/>
      <c r="V46" s="31"/>
      <c r="W46" s="31"/>
      <c r="X46" s="31"/>
    </row>
    <row r="47" spans="2:24" x14ac:dyDescent="0.3">
      <c r="B47" s="31"/>
      <c r="C47" s="31"/>
      <c r="D47" s="17"/>
      <c r="E47" s="19"/>
      <c r="F47" s="19"/>
      <c r="G47" s="19"/>
      <c r="H47" s="17"/>
      <c r="I47" s="383"/>
      <c r="J47" s="384"/>
      <c r="K47" s="17"/>
      <c r="L47" s="17"/>
      <c r="M47" s="17"/>
      <c r="N47" s="17"/>
      <c r="O47" s="17"/>
      <c r="P47" s="17"/>
      <c r="Q47" s="31"/>
      <c r="R47" s="31"/>
      <c r="S47" s="31"/>
      <c r="T47" s="31"/>
      <c r="U47" s="31"/>
      <c r="V47" s="31"/>
      <c r="W47" s="31"/>
      <c r="X47" s="31"/>
    </row>
    <row r="48" spans="2:24" x14ac:dyDescent="0.3">
      <c r="B48" s="31"/>
      <c r="C48" s="31"/>
      <c r="D48" s="31"/>
      <c r="E48" s="31"/>
      <c r="F48" s="31"/>
      <c r="G48" s="31"/>
      <c r="H48" s="31"/>
      <c r="I48" s="31"/>
      <c r="J48" s="31"/>
      <c r="K48" s="31"/>
      <c r="L48" s="31"/>
      <c r="M48" s="31"/>
      <c r="N48" s="31"/>
      <c r="O48" s="31"/>
      <c r="P48" s="31"/>
      <c r="Q48" s="31"/>
      <c r="R48" s="31"/>
      <c r="S48" s="31"/>
      <c r="T48" s="31"/>
      <c r="U48" s="31"/>
      <c r="V48" s="31"/>
      <c r="W48" s="31"/>
      <c r="X48" s="31"/>
    </row>
    <row r="49" spans="2:24" x14ac:dyDescent="0.3">
      <c r="B49" s="31"/>
      <c r="C49" s="74" t="s">
        <v>1310</v>
      </c>
      <c r="D49" s="31"/>
      <c r="E49" s="31"/>
      <c r="F49" s="31"/>
      <c r="G49" s="31"/>
      <c r="H49" s="31"/>
      <c r="I49" s="31"/>
      <c r="J49" s="31"/>
      <c r="K49" s="31"/>
      <c r="L49" s="31"/>
      <c r="M49" s="31"/>
      <c r="N49" s="31"/>
      <c r="O49" s="31"/>
      <c r="P49" s="31"/>
      <c r="Q49" s="31"/>
      <c r="R49" s="31"/>
      <c r="S49" s="31"/>
      <c r="T49" s="31"/>
      <c r="U49" s="31"/>
      <c r="V49" s="31"/>
      <c r="W49" s="31"/>
      <c r="X49" s="31"/>
    </row>
    <row r="50" spans="2:24" ht="33" x14ac:dyDescent="0.3">
      <c r="B50" s="31"/>
      <c r="C50" s="241" t="s">
        <v>1311</v>
      </c>
      <c r="D50" s="378" t="s">
        <v>1312</v>
      </c>
      <c r="E50" s="378"/>
      <c r="F50" s="378"/>
      <c r="G50" s="378"/>
      <c r="H50" s="212" t="s">
        <v>358</v>
      </c>
      <c r="I50" s="31"/>
      <c r="J50" s="31"/>
      <c r="K50" s="31"/>
      <c r="L50" s="31"/>
      <c r="M50" s="31"/>
      <c r="N50" s="31"/>
      <c r="O50" s="31"/>
      <c r="P50" s="31"/>
      <c r="Q50" s="31"/>
      <c r="R50" s="31"/>
      <c r="S50" s="31"/>
      <c r="T50" s="31"/>
      <c r="U50" s="31"/>
      <c r="V50" s="31"/>
      <c r="W50" s="31"/>
      <c r="X50" s="31"/>
    </row>
    <row r="51" spans="2:24" ht="33" customHeight="1" x14ac:dyDescent="0.3">
      <c r="B51" s="31"/>
      <c r="C51" s="31" t="s">
        <v>1313</v>
      </c>
      <c r="D51" s="31"/>
      <c r="E51" s="31"/>
      <c r="F51" s="31"/>
      <c r="G51" s="31"/>
      <c r="H51" s="31"/>
      <c r="I51" s="31"/>
      <c r="J51" s="31"/>
      <c r="K51" s="31"/>
      <c r="L51" s="31"/>
      <c r="M51" s="31"/>
      <c r="N51" s="31"/>
      <c r="O51" s="31"/>
      <c r="P51" s="31"/>
      <c r="Q51" s="31"/>
      <c r="R51" s="31"/>
      <c r="S51" s="31"/>
      <c r="T51" s="31"/>
      <c r="U51" s="31"/>
      <c r="V51" s="31"/>
      <c r="W51" s="31"/>
      <c r="X51" s="31"/>
    </row>
    <row r="52" spans="2:24" ht="16.5" customHeight="1" x14ac:dyDescent="0.3">
      <c r="B52" s="31"/>
      <c r="C52" s="31"/>
      <c r="D52" s="378" t="s">
        <v>1314</v>
      </c>
      <c r="E52" s="378"/>
      <c r="F52" s="378"/>
      <c r="G52" s="378"/>
      <c r="H52" s="19"/>
      <c r="I52" s="31"/>
      <c r="J52" s="31"/>
      <c r="K52" s="31"/>
      <c r="L52" s="31"/>
      <c r="M52" s="31"/>
      <c r="N52" s="31"/>
      <c r="O52" s="31"/>
      <c r="P52" s="31"/>
      <c r="Q52" s="31"/>
      <c r="R52" s="31"/>
      <c r="S52" s="31"/>
      <c r="T52" s="31"/>
      <c r="U52" s="31"/>
      <c r="V52" s="31"/>
      <c r="W52" s="31"/>
      <c r="X52" s="31"/>
    </row>
    <row r="53" spans="2:24" ht="32.25" customHeight="1" x14ac:dyDescent="0.3">
      <c r="B53" s="31"/>
      <c r="C53" s="31"/>
      <c r="D53" s="378" t="s">
        <v>1315</v>
      </c>
      <c r="E53" s="378"/>
      <c r="F53" s="378"/>
      <c r="G53" s="378"/>
      <c r="H53" s="19"/>
      <c r="I53" s="31"/>
      <c r="J53" s="31"/>
      <c r="K53" s="31"/>
      <c r="L53" s="31"/>
      <c r="M53" s="31"/>
      <c r="N53" s="31"/>
      <c r="O53" s="31"/>
      <c r="P53" s="31"/>
      <c r="Q53" s="31"/>
      <c r="R53" s="31"/>
      <c r="S53" s="31"/>
      <c r="T53" s="31"/>
      <c r="U53" s="31"/>
      <c r="V53" s="31"/>
      <c r="W53" s="31"/>
      <c r="X53" s="31"/>
    </row>
    <row r="54" spans="2:24" ht="32.25" customHeight="1" x14ac:dyDescent="0.3">
      <c r="B54" s="31"/>
      <c r="C54" s="31"/>
      <c r="D54" s="378" t="s">
        <v>1316</v>
      </c>
      <c r="E54" s="378"/>
      <c r="F54" s="378"/>
      <c r="G54" s="378"/>
      <c r="H54" s="19"/>
      <c r="I54" s="31"/>
      <c r="J54" s="31"/>
      <c r="K54" s="31"/>
      <c r="L54" s="31"/>
      <c r="M54" s="31"/>
      <c r="N54" s="31"/>
      <c r="O54" s="31"/>
      <c r="P54" s="31"/>
      <c r="Q54" s="31"/>
      <c r="R54" s="31"/>
      <c r="S54" s="31"/>
      <c r="T54" s="31"/>
      <c r="U54" s="31"/>
      <c r="V54" s="31"/>
      <c r="W54" s="31"/>
      <c r="X54" s="31"/>
    </row>
    <row r="55" spans="2:24" ht="16.5" customHeight="1" x14ac:dyDescent="0.3">
      <c r="B55" s="31"/>
      <c r="C55" s="31"/>
      <c r="D55" s="378" t="s">
        <v>1317</v>
      </c>
      <c r="E55" s="378"/>
      <c r="F55" s="378"/>
      <c r="G55" s="378"/>
      <c r="H55" s="19"/>
      <c r="I55" s="31"/>
      <c r="J55" s="31"/>
      <c r="K55" s="31"/>
      <c r="L55" s="31"/>
      <c r="M55" s="31"/>
      <c r="N55" s="31"/>
      <c r="O55" s="31"/>
      <c r="P55" s="31"/>
      <c r="Q55" s="31"/>
      <c r="R55" s="31"/>
      <c r="S55" s="31"/>
      <c r="T55" s="31"/>
      <c r="U55" s="31"/>
      <c r="V55" s="31"/>
      <c r="W55" s="31"/>
      <c r="X55" s="31"/>
    </row>
    <row r="56" spans="2:24" ht="16.5" customHeight="1" x14ac:dyDescent="0.3">
      <c r="B56" s="31"/>
      <c r="C56" s="31"/>
      <c r="D56" s="378" t="s">
        <v>627</v>
      </c>
      <c r="E56" s="378"/>
      <c r="F56" s="378"/>
      <c r="G56" s="378"/>
      <c r="H56" s="242"/>
      <c r="I56" s="31"/>
      <c r="J56" s="31"/>
      <c r="K56" s="31"/>
      <c r="L56" s="31"/>
      <c r="M56" s="31"/>
      <c r="N56" s="31"/>
      <c r="O56" s="31"/>
      <c r="P56" s="31"/>
      <c r="Q56" s="31"/>
      <c r="R56" s="31"/>
      <c r="S56" s="31"/>
      <c r="T56" s="31"/>
      <c r="U56" s="31"/>
      <c r="V56" s="31"/>
      <c r="W56" s="31"/>
      <c r="X56" s="31"/>
    </row>
    <row r="57" spans="2:24" ht="49.5" customHeight="1" x14ac:dyDescent="0.3">
      <c r="B57" s="31"/>
      <c r="C57" s="31"/>
      <c r="D57" s="378" t="s">
        <v>628</v>
      </c>
      <c r="E57" s="378"/>
      <c r="F57" s="378"/>
      <c r="G57" s="378"/>
      <c r="H57" s="312"/>
      <c r="I57" s="324"/>
      <c r="J57" s="324"/>
      <c r="K57" s="324"/>
      <c r="L57" s="324"/>
      <c r="M57" s="324"/>
      <c r="N57" s="324"/>
      <c r="O57" s="324"/>
      <c r="P57" s="324"/>
      <c r="Q57" s="324"/>
      <c r="R57" s="324"/>
      <c r="S57" s="324"/>
      <c r="T57" s="324"/>
      <c r="U57" s="324"/>
      <c r="V57" s="324"/>
      <c r="W57" s="313"/>
      <c r="X57" s="31"/>
    </row>
    <row r="58" spans="2:24" ht="49.5" customHeight="1" x14ac:dyDescent="0.3">
      <c r="B58" s="31"/>
      <c r="C58" s="31"/>
      <c r="D58" s="378" t="s">
        <v>629</v>
      </c>
      <c r="E58" s="378"/>
      <c r="F58" s="378"/>
      <c r="G58" s="378"/>
      <c r="H58" s="312"/>
      <c r="I58" s="324"/>
      <c r="J58" s="324"/>
      <c r="K58" s="324"/>
      <c r="L58" s="324"/>
      <c r="M58" s="324"/>
      <c r="N58" s="324"/>
      <c r="O58" s="324"/>
      <c r="P58" s="324"/>
      <c r="Q58" s="324"/>
      <c r="R58" s="324"/>
      <c r="S58" s="324"/>
      <c r="T58" s="324"/>
      <c r="U58" s="324"/>
      <c r="V58" s="324"/>
      <c r="W58" s="313"/>
      <c r="X58" s="31"/>
    </row>
    <row r="59" spans="2:24" x14ac:dyDescent="0.3">
      <c r="B59" s="31"/>
      <c r="C59" s="31" t="s">
        <v>630</v>
      </c>
      <c r="D59" s="31"/>
      <c r="E59" s="31"/>
      <c r="F59" s="31"/>
      <c r="G59" s="31"/>
      <c r="H59" s="31"/>
      <c r="I59" s="31"/>
      <c r="J59" s="31"/>
      <c r="K59" s="31"/>
      <c r="L59" s="31"/>
      <c r="M59" s="31"/>
      <c r="N59" s="31"/>
      <c r="O59" s="31"/>
      <c r="P59" s="31"/>
      <c r="Q59" s="31"/>
      <c r="R59" s="31"/>
      <c r="S59" s="31"/>
      <c r="T59" s="31"/>
      <c r="U59" s="31"/>
      <c r="V59" s="31"/>
      <c r="W59" s="31"/>
      <c r="X59" s="31"/>
    </row>
    <row r="60" spans="2:24" ht="16.5" customHeight="1" x14ac:dyDescent="0.3">
      <c r="B60" s="31"/>
      <c r="C60" s="31"/>
      <c r="D60" s="378" t="s">
        <v>631</v>
      </c>
      <c r="E60" s="378"/>
      <c r="F60" s="378"/>
      <c r="G60" s="378"/>
      <c r="H60" s="19"/>
      <c r="I60" s="31"/>
      <c r="J60" s="31"/>
      <c r="K60" s="31"/>
      <c r="L60" s="31"/>
      <c r="M60" s="31"/>
      <c r="N60" s="31"/>
      <c r="O60" s="31"/>
      <c r="P60" s="31"/>
      <c r="Q60" s="31"/>
      <c r="R60" s="31"/>
      <c r="S60" s="31"/>
      <c r="T60" s="31"/>
      <c r="U60" s="31"/>
      <c r="V60" s="31"/>
      <c r="W60" s="31"/>
      <c r="X60" s="31"/>
    </row>
    <row r="61" spans="2:24" ht="51.75" customHeight="1" x14ac:dyDescent="0.3">
      <c r="B61" s="31"/>
      <c r="C61" s="31"/>
      <c r="D61" s="378" t="s">
        <v>775</v>
      </c>
      <c r="E61" s="378"/>
      <c r="F61" s="378"/>
      <c r="G61" s="378"/>
      <c r="H61" s="19"/>
      <c r="I61" s="31"/>
      <c r="J61" s="31"/>
      <c r="K61" s="31"/>
      <c r="L61" s="31"/>
      <c r="M61" s="31"/>
      <c r="N61" s="31"/>
      <c r="O61" s="31"/>
      <c r="P61" s="31"/>
      <c r="Q61" s="31"/>
      <c r="R61" s="31"/>
      <c r="S61" s="31"/>
      <c r="T61" s="31"/>
      <c r="U61" s="31"/>
      <c r="V61" s="31"/>
      <c r="W61" s="31"/>
      <c r="X61" s="31"/>
    </row>
    <row r="62" spans="2:24" ht="49.5" customHeight="1" x14ac:dyDescent="0.3">
      <c r="B62" s="31"/>
      <c r="C62" s="31"/>
      <c r="D62" s="378" t="s">
        <v>632</v>
      </c>
      <c r="E62" s="378"/>
      <c r="F62" s="378"/>
      <c r="G62" s="378"/>
      <c r="H62" s="312"/>
      <c r="I62" s="324"/>
      <c r="J62" s="324"/>
      <c r="K62" s="324"/>
      <c r="L62" s="324"/>
      <c r="M62" s="324"/>
      <c r="N62" s="324"/>
      <c r="O62" s="324"/>
      <c r="P62" s="324"/>
      <c r="Q62" s="324"/>
      <c r="R62" s="324"/>
      <c r="S62" s="324"/>
      <c r="T62" s="324"/>
      <c r="U62" s="324"/>
      <c r="V62" s="324"/>
      <c r="W62" s="313"/>
      <c r="X62" s="31"/>
    </row>
    <row r="63" spans="2:24" ht="34.5" customHeight="1" x14ac:dyDescent="0.3">
      <c r="B63" s="31"/>
      <c r="C63" s="31"/>
      <c r="D63" s="378" t="s">
        <v>633</v>
      </c>
      <c r="E63" s="378"/>
      <c r="F63" s="378"/>
      <c r="G63" s="378"/>
      <c r="H63" s="19"/>
      <c r="I63" s="31"/>
      <c r="J63" s="31"/>
      <c r="K63" s="31"/>
      <c r="L63" s="31"/>
      <c r="M63" s="31"/>
      <c r="N63" s="31"/>
      <c r="O63" s="31"/>
      <c r="P63" s="31"/>
      <c r="Q63" s="31"/>
      <c r="R63" s="31"/>
      <c r="S63" s="31"/>
      <c r="T63" s="31"/>
      <c r="U63" s="31"/>
      <c r="V63" s="31"/>
      <c r="W63" s="31"/>
      <c r="X63" s="31"/>
    </row>
    <row r="64" spans="2:24" ht="16.5" customHeight="1" x14ac:dyDescent="0.3">
      <c r="B64" s="31"/>
      <c r="C64" s="31"/>
      <c r="D64" s="378" t="s">
        <v>634</v>
      </c>
      <c r="E64" s="378"/>
      <c r="F64" s="378"/>
      <c r="G64" s="378"/>
      <c r="H64" s="19"/>
      <c r="I64" s="31"/>
      <c r="J64" s="31"/>
      <c r="K64" s="31"/>
      <c r="L64" s="31"/>
      <c r="M64" s="31"/>
      <c r="N64" s="31"/>
      <c r="O64" s="31"/>
      <c r="P64" s="31"/>
      <c r="Q64" s="31"/>
      <c r="R64" s="31"/>
      <c r="S64" s="31"/>
      <c r="T64" s="31"/>
      <c r="U64" s="31"/>
      <c r="V64" s="31"/>
      <c r="W64" s="31"/>
      <c r="X64" s="31"/>
    </row>
    <row r="65" spans="2:24" ht="49.5" customHeight="1" x14ac:dyDescent="0.3">
      <c r="B65" s="31"/>
      <c r="C65" s="31"/>
      <c r="D65" s="378" t="s">
        <v>629</v>
      </c>
      <c r="E65" s="378"/>
      <c r="F65" s="378"/>
      <c r="G65" s="378"/>
      <c r="H65" s="312"/>
      <c r="I65" s="324"/>
      <c r="J65" s="324"/>
      <c r="K65" s="324"/>
      <c r="L65" s="324"/>
      <c r="M65" s="324"/>
      <c r="N65" s="324"/>
      <c r="O65" s="324"/>
      <c r="P65" s="324"/>
      <c r="Q65" s="324"/>
      <c r="R65" s="324"/>
      <c r="S65" s="324"/>
      <c r="T65" s="324"/>
      <c r="U65" s="324"/>
      <c r="V65" s="324"/>
      <c r="W65" s="313"/>
      <c r="X65" s="31"/>
    </row>
    <row r="66" spans="2:24" x14ac:dyDescent="0.3">
      <c r="B66" s="31"/>
      <c r="C66" s="31" t="s">
        <v>990</v>
      </c>
      <c r="D66" s="31"/>
      <c r="E66" s="31"/>
      <c r="F66" s="31"/>
      <c r="G66" s="31"/>
      <c r="H66" s="31"/>
      <c r="I66" s="31"/>
      <c r="J66" s="31"/>
      <c r="K66" s="31"/>
      <c r="L66" s="31"/>
      <c r="M66" s="31"/>
      <c r="N66" s="31"/>
      <c r="O66" s="31"/>
      <c r="P66" s="31"/>
      <c r="Q66" s="31"/>
      <c r="R66" s="31"/>
      <c r="S66" s="31"/>
      <c r="T66" s="31"/>
      <c r="U66" s="31"/>
      <c r="V66" s="31"/>
      <c r="W66" s="31"/>
      <c r="X66" s="31"/>
    </row>
    <row r="67" spans="2:24" ht="16.5" customHeight="1" x14ac:dyDescent="0.3">
      <c r="B67" s="31"/>
      <c r="C67" s="31"/>
      <c r="D67" s="378" t="s">
        <v>635</v>
      </c>
      <c r="E67" s="378"/>
      <c r="F67" s="378"/>
      <c r="G67" s="378"/>
      <c r="H67" s="19"/>
      <c r="I67" s="31"/>
      <c r="J67" s="31"/>
      <c r="K67" s="31"/>
      <c r="L67" s="31"/>
      <c r="M67" s="31"/>
      <c r="N67" s="31"/>
      <c r="O67" s="31"/>
      <c r="P67" s="31"/>
      <c r="Q67" s="31"/>
      <c r="R67" s="31"/>
      <c r="S67" s="31"/>
      <c r="T67" s="31"/>
      <c r="U67" s="31"/>
      <c r="V67" s="31"/>
      <c r="W67" s="31"/>
      <c r="X67" s="31"/>
    </row>
    <row r="68" spans="2:24" ht="49.5" customHeight="1" x14ac:dyDescent="0.3">
      <c r="B68" s="31"/>
      <c r="C68" s="31"/>
      <c r="D68" s="378" t="s">
        <v>636</v>
      </c>
      <c r="E68" s="378"/>
      <c r="F68" s="378"/>
      <c r="G68" s="378"/>
      <c r="H68" s="312"/>
      <c r="I68" s="324"/>
      <c r="J68" s="324"/>
      <c r="K68" s="324"/>
      <c r="L68" s="324"/>
      <c r="M68" s="324"/>
      <c r="N68" s="324"/>
      <c r="O68" s="324"/>
      <c r="P68" s="324"/>
      <c r="Q68" s="324"/>
      <c r="R68" s="324"/>
      <c r="S68" s="324"/>
      <c r="T68" s="324"/>
      <c r="U68" s="324"/>
      <c r="V68" s="324"/>
      <c r="W68" s="313"/>
      <c r="X68" s="31"/>
    </row>
    <row r="69" spans="2:24" ht="49.5" customHeight="1" x14ac:dyDescent="0.3">
      <c r="B69" s="31"/>
      <c r="C69" s="31"/>
      <c r="D69" s="378" t="s">
        <v>637</v>
      </c>
      <c r="E69" s="378"/>
      <c r="F69" s="378"/>
      <c r="G69" s="378"/>
      <c r="H69" s="312"/>
      <c r="I69" s="324"/>
      <c r="J69" s="324"/>
      <c r="K69" s="324"/>
      <c r="L69" s="324"/>
      <c r="M69" s="324"/>
      <c r="N69" s="324"/>
      <c r="O69" s="324"/>
      <c r="P69" s="324"/>
      <c r="Q69" s="324"/>
      <c r="R69" s="324"/>
      <c r="S69" s="324"/>
      <c r="T69" s="324"/>
      <c r="U69" s="324"/>
      <c r="V69" s="324"/>
      <c r="W69" s="313"/>
      <c r="X69" s="31"/>
    </row>
    <row r="70" spans="2:24" ht="49.5" customHeight="1" x14ac:dyDescent="0.3">
      <c r="B70" s="31"/>
      <c r="C70" s="31"/>
      <c r="D70" s="378" t="s">
        <v>629</v>
      </c>
      <c r="E70" s="378"/>
      <c r="F70" s="378"/>
      <c r="G70" s="378"/>
      <c r="H70" s="312"/>
      <c r="I70" s="324"/>
      <c r="J70" s="324"/>
      <c r="K70" s="324"/>
      <c r="L70" s="324"/>
      <c r="M70" s="324"/>
      <c r="N70" s="324"/>
      <c r="O70" s="324"/>
      <c r="P70" s="324"/>
      <c r="Q70" s="324"/>
      <c r="R70" s="324"/>
      <c r="S70" s="324"/>
      <c r="T70" s="324"/>
      <c r="U70" s="324"/>
      <c r="V70" s="324"/>
      <c r="W70" s="313"/>
      <c r="X70" s="31"/>
    </row>
    <row r="71" spans="2:24" x14ac:dyDescent="0.3">
      <c r="B71" s="31"/>
      <c r="C71" s="31" t="s">
        <v>638</v>
      </c>
      <c r="D71" s="31"/>
      <c r="E71" s="31"/>
      <c r="F71" s="31"/>
      <c r="G71" s="31"/>
      <c r="H71" s="31"/>
      <c r="I71" s="31"/>
      <c r="J71" s="31"/>
      <c r="K71" s="31"/>
      <c r="L71" s="31"/>
      <c r="M71" s="31"/>
      <c r="N71" s="31"/>
      <c r="O71" s="31"/>
      <c r="P71" s="31"/>
      <c r="Q71" s="31"/>
      <c r="R71" s="31"/>
      <c r="S71" s="31"/>
      <c r="T71" s="31"/>
      <c r="U71" s="31"/>
      <c r="V71" s="31"/>
      <c r="W71" s="31"/>
      <c r="X71" s="31"/>
    </row>
    <row r="72" spans="2:24" x14ac:dyDescent="0.3">
      <c r="B72" s="31"/>
      <c r="C72" s="31"/>
      <c r="D72" s="378" t="s">
        <v>639</v>
      </c>
      <c r="E72" s="378"/>
      <c r="F72" s="378"/>
      <c r="G72" s="378"/>
      <c r="H72" s="19"/>
      <c r="I72" s="31"/>
      <c r="J72" s="31"/>
      <c r="K72" s="31"/>
      <c r="L72" s="31"/>
      <c r="M72" s="31"/>
      <c r="N72" s="31"/>
      <c r="O72" s="31"/>
      <c r="P72" s="31"/>
      <c r="Q72" s="31"/>
      <c r="R72" s="31"/>
      <c r="S72" s="31"/>
      <c r="T72" s="31"/>
      <c r="U72" s="31"/>
      <c r="V72" s="31"/>
      <c r="W72" s="31"/>
      <c r="X72" s="31"/>
    </row>
    <row r="73" spans="2:24" ht="49.5" customHeight="1" x14ac:dyDescent="0.3">
      <c r="B73" s="31"/>
      <c r="C73" s="31"/>
      <c r="D73" s="378" t="s">
        <v>640</v>
      </c>
      <c r="E73" s="378"/>
      <c r="F73" s="378"/>
      <c r="G73" s="378"/>
      <c r="H73" s="312"/>
      <c r="I73" s="324"/>
      <c r="J73" s="324"/>
      <c r="K73" s="324"/>
      <c r="L73" s="324"/>
      <c r="M73" s="324"/>
      <c r="N73" s="324"/>
      <c r="O73" s="324"/>
      <c r="P73" s="324"/>
      <c r="Q73" s="324"/>
      <c r="R73" s="324"/>
      <c r="S73" s="324"/>
      <c r="T73" s="324"/>
      <c r="U73" s="324"/>
      <c r="V73" s="324"/>
      <c r="W73" s="313"/>
      <c r="X73" s="31"/>
    </row>
    <row r="74" spans="2:24" ht="49.5" customHeight="1" x14ac:dyDescent="0.3">
      <c r="B74" s="31"/>
      <c r="C74" s="31"/>
      <c r="D74" s="378" t="s">
        <v>641</v>
      </c>
      <c r="E74" s="378"/>
      <c r="F74" s="378"/>
      <c r="G74" s="378"/>
      <c r="H74" s="312"/>
      <c r="I74" s="324"/>
      <c r="J74" s="324"/>
      <c r="K74" s="324"/>
      <c r="L74" s="324"/>
      <c r="M74" s="324"/>
      <c r="N74" s="324"/>
      <c r="O74" s="324"/>
      <c r="P74" s="324"/>
      <c r="Q74" s="324"/>
      <c r="R74" s="324"/>
      <c r="S74" s="324"/>
      <c r="T74" s="324"/>
      <c r="U74" s="324"/>
      <c r="V74" s="324"/>
      <c r="W74" s="313"/>
      <c r="X74" s="31"/>
    </row>
    <row r="75" spans="2:24" ht="49.5" customHeight="1" x14ac:dyDescent="0.3">
      <c r="B75" s="31"/>
      <c r="C75" s="31"/>
      <c r="D75" s="378" t="s">
        <v>642</v>
      </c>
      <c r="E75" s="378"/>
      <c r="F75" s="378"/>
      <c r="G75" s="378"/>
      <c r="H75" s="312"/>
      <c r="I75" s="324"/>
      <c r="J75" s="324"/>
      <c r="K75" s="324"/>
      <c r="L75" s="324"/>
      <c r="M75" s="324"/>
      <c r="N75" s="324"/>
      <c r="O75" s="324"/>
      <c r="P75" s="324"/>
      <c r="Q75" s="324"/>
      <c r="R75" s="324"/>
      <c r="S75" s="324"/>
      <c r="T75" s="324"/>
      <c r="U75" s="324"/>
      <c r="V75" s="324"/>
      <c r="W75" s="313"/>
      <c r="X75" s="31"/>
    </row>
    <row r="76" spans="2:24" x14ac:dyDescent="0.3">
      <c r="B76" s="31"/>
      <c r="C76" s="31" t="s">
        <v>643</v>
      </c>
      <c r="D76" s="31"/>
      <c r="E76" s="31"/>
      <c r="F76" s="31"/>
      <c r="G76" s="31"/>
      <c r="H76" s="31"/>
      <c r="I76" s="31"/>
      <c r="J76" s="31"/>
      <c r="K76" s="31"/>
      <c r="L76" s="31"/>
      <c r="M76" s="31"/>
      <c r="N76" s="31"/>
      <c r="O76" s="31"/>
      <c r="P76" s="31"/>
      <c r="Q76" s="31"/>
      <c r="R76" s="31"/>
      <c r="S76" s="31"/>
      <c r="T76" s="31"/>
      <c r="U76" s="31"/>
      <c r="V76" s="31"/>
      <c r="W76" s="31"/>
      <c r="X76" s="31"/>
    </row>
    <row r="77" spans="2:24" ht="33.75" customHeight="1" x14ac:dyDescent="0.3">
      <c r="B77" s="31"/>
      <c r="C77" s="31"/>
      <c r="D77" s="378" t="s">
        <v>644</v>
      </c>
      <c r="E77" s="378"/>
      <c r="F77" s="378"/>
      <c r="G77" s="378"/>
      <c r="H77" s="19"/>
      <c r="I77" s="31"/>
      <c r="J77" s="31"/>
      <c r="K77" s="31"/>
      <c r="L77" s="31"/>
      <c r="M77" s="31"/>
      <c r="N77" s="31"/>
      <c r="O77" s="31"/>
      <c r="P77" s="31"/>
      <c r="Q77" s="31"/>
      <c r="R77" s="31"/>
      <c r="S77" s="31"/>
      <c r="T77" s="31"/>
      <c r="U77" s="31"/>
      <c r="V77" s="31"/>
      <c r="W77" s="31"/>
      <c r="X77" s="31"/>
    </row>
    <row r="78" spans="2:24" ht="49.5" customHeight="1" x14ac:dyDescent="0.3">
      <c r="B78" s="31"/>
      <c r="C78" s="31"/>
      <c r="D78" s="378" t="s">
        <v>645</v>
      </c>
      <c r="E78" s="378"/>
      <c r="F78" s="378"/>
      <c r="G78" s="378"/>
      <c r="H78" s="312"/>
      <c r="I78" s="324"/>
      <c r="J78" s="324"/>
      <c r="K78" s="324"/>
      <c r="L78" s="324"/>
      <c r="M78" s="324"/>
      <c r="N78" s="324"/>
      <c r="O78" s="324"/>
      <c r="P78" s="324"/>
      <c r="Q78" s="324"/>
      <c r="R78" s="324"/>
      <c r="S78" s="324"/>
      <c r="T78" s="324"/>
      <c r="U78" s="324"/>
      <c r="V78" s="324"/>
      <c r="W78" s="313"/>
      <c r="X78" s="31"/>
    </row>
    <row r="79" spans="2:24" ht="49.5" customHeight="1" x14ac:dyDescent="0.3">
      <c r="B79" s="31"/>
      <c r="C79" s="31"/>
      <c r="D79" s="378" t="s">
        <v>646</v>
      </c>
      <c r="E79" s="378"/>
      <c r="F79" s="378"/>
      <c r="G79" s="378"/>
      <c r="H79" s="312"/>
      <c r="I79" s="324"/>
      <c r="J79" s="324"/>
      <c r="K79" s="324"/>
      <c r="L79" s="324"/>
      <c r="M79" s="324"/>
      <c r="N79" s="324"/>
      <c r="O79" s="324"/>
      <c r="P79" s="324"/>
      <c r="Q79" s="324"/>
      <c r="R79" s="324"/>
      <c r="S79" s="324"/>
      <c r="T79" s="324"/>
      <c r="U79" s="324"/>
      <c r="V79" s="324"/>
      <c r="W79" s="313"/>
      <c r="X79" s="31"/>
    </row>
    <row r="80" spans="2:24" x14ac:dyDescent="0.3">
      <c r="B80" s="31"/>
      <c r="C80" s="31"/>
      <c r="D80" s="31"/>
      <c r="E80" s="31"/>
      <c r="F80" s="31"/>
      <c r="G80" s="31"/>
      <c r="H80" s="31"/>
      <c r="I80" s="31"/>
      <c r="J80" s="31"/>
      <c r="K80" s="31"/>
      <c r="L80" s="31"/>
      <c r="M80" s="31"/>
      <c r="N80" s="31"/>
      <c r="O80" s="31"/>
      <c r="P80" s="31"/>
      <c r="Q80" s="31"/>
      <c r="R80" s="31"/>
      <c r="S80" s="31"/>
      <c r="T80" s="31"/>
      <c r="U80" s="31"/>
      <c r="V80" s="31"/>
      <c r="W80" s="31"/>
      <c r="X80" s="31"/>
    </row>
    <row r="81" spans="2:24" x14ac:dyDescent="0.3">
      <c r="B81" s="31"/>
      <c r="C81" s="31"/>
      <c r="D81" s="31"/>
      <c r="E81" s="31"/>
      <c r="F81" s="31"/>
      <c r="G81" s="31"/>
      <c r="H81" s="31"/>
      <c r="I81" s="31"/>
      <c r="J81" s="31"/>
      <c r="K81" s="31"/>
      <c r="L81" s="31"/>
      <c r="M81" s="31"/>
      <c r="N81" s="31"/>
      <c r="O81" s="31"/>
      <c r="P81" s="31"/>
      <c r="Q81" s="31"/>
      <c r="R81" s="31"/>
      <c r="S81" s="31"/>
      <c r="T81" s="31"/>
      <c r="U81" s="31"/>
      <c r="V81" s="31"/>
      <c r="W81" s="31"/>
      <c r="X81" s="31"/>
    </row>
    <row r="82" spans="2:24" x14ac:dyDescent="0.3">
      <c r="B82" s="31"/>
      <c r="C82" s="74"/>
      <c r="D82" s="31"/>
      <c r="E82" s="31"/>
      <c r="F82" s="31"/>
      <c r="G82" s="31"/>
      <c r="H82" s="31"/>
      <c r="I82" s="31"/>
      <c r="J82" s="31"/>
      <c r="K82" s="31"/>
      <c r="L82" s="31"/>
      <c r="M82" s="31"/>
      <c r="N82" s="31"/>
      <c r="O82" s="31"/>
      <c r="P82" s="31"/>
      <c r="Q82" s="31"/>
      <c r="R82" s="31"/>
      <c r="S82" s="31"/>
      <c r="T82" s="31"/>
      <c r="U82" s="31"/>
      <c r="V82" s="31"/>
      <c r="W82" s="31"/>
      <c r="X82" s="31"/>
    </row>
    <row r="83" spans="2:24" x14ac:dyDescent="0.3">
      <c r="B83" s="31"/>
      <c r="C83" s="74" t="s">
        <v>647</v>
      </c>
      <c r="D83" s="31"/>
      <c r="E83" s="31"/>
      <c r="F83" s="31"/>
      <c r="G83" s="31"/>
      <c r="H83" s="31"/>
      <c r="I83" s="31"/>
      <c r="J83" s="31"/>
      <c r="K83" s="31"/>
      <c r="L83" s="31"/>
      <c r="M83" s="31"/>
      <c r="N83" s="31"/>
      <c r="O83" s="31"/>
      <c r="P83" s="31"/>
      <c r="Q83" s="31"/>
      <c r="R83" s="31"/>
      <c r="S83" s="31"/>
      <c r="T83" s="31"/>
      <c r="U83" s="31"/>
      <c r="V83" s="31"/>
      <c r="W83" s="31"/>
      <c r="X83" s="31"/>
    </row>
    <row r="84" spans="2:24" ht="33" customHeight="1" x14ac:dyDescent="0.3">
      <c r="B84" s="31"/>
      <c r="C84" s="31"/>
      <c r="D84" s="378" t="s">
        <v>649</v>
      </c>
      <c r="E84" s="378"/>
      <c r="F84" s="378"/>
      <c r="G84" s="378"/>
      <c r="H84" s="19"/>
      <c r="I84" s="95"/>
      <c r="J84" s="95"/>
      <c r="K84" s="95"/>
      <c r="L84" s="95"/>
      <c r="M84" s="95"/>
      <c r="N84" s="95"/>
      <c r="O84" s="95"/>
      <c r="P84" s="95"/>
      <c r="Q84" s="31"/>
      <c r="R84" s="31"/>
      <c r="S84" s="31"/>
      <c r="T84" s="31"/>
      <c r="U84" s="31"/>
      <c r="V84" s="31"/>
      <c r="W84" s="31"/>
      <c r="X84" s="31"/>
    </row>
    <row r="85" spans="2:24" x14ac:dyDescent="0.3">
      <c r="B85" s="31"/>
      <c r="C85" s="31"/>
      <c r="D85" s="91"/>
      <c r="E85" s="91"/>
      <c r="F85" s="91"/>
      <c r="G85" s="91"/>
      <c r="H85" s="95"/>
      <c r="I85" s="95"/>
      <c r="J85" s="95"/>
      <c r="K85" s="95"/>
      <c r="L85" s="95"/>
      <c r="M85" s="95"/>
      <c r="N85" s="95"/>
      <c r="O85" s="95"/>
      <c r="P85" s="95"/>
      <c r="Q85" s="31"/>
      <c r="R85" s="31"/>
      <c r="S85" s="31"/>
      <c r="T85" s="31"/>
      <c r="U85" s="31"/>
      <c r="V85" s="31"/>
      <c r="W85" s="31"/>
      <c r="X85" s="31"/>
    </row>
    <row r="86" spans="2:24" x14ac:dyDescent="0.3">
      <c r="B86" s="31"/>
      <c r="C86" s="31"/>
      <c r="D86" s="378" t="s">
        <v>648</v>
      </c>
      <c r="E86" s="378"/>
      <c r="F86" s="378"/>
      <c r="G86" s="378"/>
      <c r="H86" s="237" t="s">
        <v>358</v>
      </c>
      <c r="I86" s="238"/>
      <c r="J86" s="238"/>
      <c r="K86" s="238"/>
      <c r="L86" s="238"/>
      <c r="M86" s="238"/>
      <c r="N86" s="238"/>
      <c r="O86" s="238"/>
      <c r="P86" s="239"/>
      <c r="Q86" s="31"/>
      <c r="R86" s="31"/>
      <c r="S86" s="31"/>
      <c r="T86" s="31"/>
      <c r="U86" s="31"/>
      <c r="V86" s="31"/>
      <c r="W86" s="31"/>
      <c r="X86" s="31"/>
    </row>
    <row r="87" spans="2:24" ht="16.5" customHeight="1" x14ac:dyDescent="0.3">
      <c r="B87" s="31"/>
      <c r="C87" s="31"/>
      <c r="D87" s="74"/>
      <c r="E87" s="31"/>
      <c r="F87" s="31"/>
      <c r="G87" s="31"/>
      <c r="H87" s="31"/>
      <c r="I87" s="31"/>
      <c r="J87" s="31"/>
      <c r="K87" s="31"/>
      <c r="L87" s="31"/>
      <c r="M87" s="31"/>
      <c r="N87" s="31"/>
      <c r="O87" s="31"/>
      <c r="P87" s="31"/>
      <c r="Q87" s="31"/>
      <c r="R87" s="31"/>
      <c r="S87" s="31"/>
      <c r="T87" s="31"/>
      <c r="U87" s="31"/>
      <c r="V87" s="31"/>
      <c r="W87" s="31"/>
      <c r="X87" s="31"/>
    </row>
    <row r="88" spans="2:24" ht="16.5" customHeight="1" x14ac:dyDescent="0.3">
      <c r="B88" s="31"/>
      <c r="C88" s="31"/>
      <c r="D88" s="74" t="s">
        <v>650</v>
      </c>
      <c r="E88" s="31"/>
      <c r="F88" s="31"/>
      <c r="G88" s="31"/>
      <c r="H88" s="31"/>
      <c r="I88" s="31"/>
      <c r="J88" s="31"/>
      <c r="K88" s="31"/>
      <c r="L88" s="31"/>
      <c r="M88" s="31"/>
      <c r="N88" s="31"/>
      <c r="O88" s="31"/>
      <c r="P88" s="31"/>
      <c r="Q88" s="31"/>
      <c r="R88" s="31"/>
      <c r="S88" s="31"/>
      <c r="T88" s="31"/>
      <c r="U88" s="31"/>
      <c r="V88" s="31"/>
      <c r="W88" s="31"/>
      <c r="X88" s="31"/>
    </row>
    <row r="89" spans="2:24" ht="50.1" customHeight="1" x14ac:dyDescent="0.3">
      <c r="B89" s="31"/>
      <c r="C89" s="31"/>
      <c r="D89" s="378" t="s">
        <v>651</v>
      </c>
      <c r="E89" s="378"/>
      <c r="F89" s="378"/>
      <c r="G89" s="378"/>
      <c r="H89" s="312"/>
      <c r="I89" s="324"/>
      <c r="J89" s="324"/>
      <c r="K89" s="324"/>
      <c r="L89" s="324"/>
      <c r="M89" s="324"/>
      <c r="N89" s="324"/>
      <c r="O89" s="324"/>
      <c r="P89" s="324"/>
      <c r="Q89" s="324"/>
      <c r="R89" s="324"/>
      <c r="S89" s="324"/>
      <c r="T89" s="324"/>
      <c r="U89" s="324"/>
      <c r="V89" s="324"/>
      <c r="W89" s="313"/>
      <c r="X89" s="31"/>
    </row>
    <row r="90" spans="2:24" ht="50.1" customHeight="1" x14ac:dyDescent="0.3">
      <c r="B90" s="31"/>
      <c r="C90" s="31"/>
      <c r="D90" s="378" t="s">
        <v>486</v>
      </c>
      <c r="E90" s="378"/>
      <c r="F90" s="378"/>
      <c r="G90" s="378"/>
      <c r="H90" s="312"/>
      <c r="I90" s="324"/>
      <c r="J90" s="324"/>
      <c r="K90" s="324"/>
      <c r="L90" s="324"/>
      <c r="M90" s="324"/>
      <c r="N90" s="324"/>
      <c r="O90" s="324"/>
      <c r="P90" s="324"/>
      <c r="Q90" s="324"/>
      <c r="R90" s="324"/>
      <c r="S90" s="324"/>
      <c r="T90" s="324"/>
      <c r="U90" s="324"/>
      <c r="V90" s="324"/>
      <c r="W90" s="313"/>
      <c r="X90" s="31"/>
    </row>
    <row r="91" spans="2:24" ht="50.1" customHeight="1" x14ac:dyDescent="0.3">
      <c r="B91" s="31"/>
      <c r="C91" s="31"/>
      <c r="D91" s="378" t="s">
        <v>487</v>
      </c>
      <c r="E91" s="378"/>
      <c r="F91" s="378"/>
      <c r="G91" s="378"/>
      <c r="H91" s="312"/>
      <c r="I91" s="324"/>
      <c r="J91" s="324"/>
      <c r="K91" s="324"/>
      <c r="L91" s="324"/>
      <c r="M91" s="324"/>
      <c r="N91" s="324"/>
      <c r="O91" s="324"/>
      <c r="P91" s="324"/>
      <c r="Q91" s="324"/>
      <c r="R91" s="324"/>
      <c r="S91" s="324"/>
      <c r="T91" s="324"/>
      <c r="U91" s="324"/>
      <c r="V91" s="324"/>
      <c r="W91" s="313"/>
      <c r="X91" s="31"/>
    </row>
    <row r="92" spans="2:24" ht="50.1" customHeight="1" x14ac:dyDescent="0.3">
      <c r="B92" s="31"/>
      <c r="C92" s="31"/>
      <c r="D92" s="378" t="s">
        <v>488</v>
      </c>
      <c r="E92" s="378"/>
      <c r="F92" s="378"/>
      <c r="G92" s="378"/>
      <c r="H92" s="312"/>
      <c r="I92" s="324"/>
      <c r="J92" s="324"/>
      <c r="K92" s="324"/>
      <c r="L92" s="324"/>
      <c r="M92" s="324"/>
      <c r="N92" s="324"/>
      <c r="O92" s="324"/>
      <c r="P92" s="324"/>
      <c r="Q92" s="324"/>
      <c r="R92" s="324"/>
      <c r="S92" s="324"/>
      <c r="T92" s="324"/>
      <c r="U92" s="324"/>
      <c r="V92" s="324"/>
      <c r="W92" s="313"/>
      <c r="X92" s="31"/>
    </row>
    <row r="93" spans="2:24" ht="50.1" customHeight="1" x14ac:dyDescent="0.3">
      <c r="B93" s="31"/>
      <c r="C93" s="31"/>
      <c r="D93" s="378" t="s">
        <v>489</v>
      </c>
      <c r="E93" s="378"/>
      <c r="F93" s="378"/>
      <c r="G93" s="378"/>
      <c r="H93" s="312"/>
      <c r="I93" s="324"/>
      <c r="J93" s="324"/>
      <c r="K93" s="324"/>
      <c r="L93" s="324"/>
      <c r="M93" s="324"/>
      <c r="N93" s="324"/>
      <c r="O93" s="324"/>
      <c r="P93" s="324"/>
      <c r="Q93" s="324"/>
      <c r="R93" s="324"/>
      <c r="S93" s="324"/>
      <c r="T93" s="324"/>
      <c r="U93" s="324"/>
      <c r="V93" s="324"/>
      <c r="W93" s="313"/>
      <c r="X93" s="31"/>
    </row>
    <row r="94" spans="2:24" x14ac:dyDescent="0.3">
      <c r="B94" s="31"/>
      <c r="C94" s="31"/>
      <c r="D94" s="74"/>
      <c r="E94" s="31"/>
      <c r="F94" s="31"/>
      <c r="G94" s="31"/>
      <c r="H94" s="31"/>
      <c r="I94" s="31"/>
      <c r="J94" s="31"/>
      <c r="K94" s="31"/>
      <c r="L94" s="31"/>
      <c r="M94" s="31"/>
      <c r="N94" s="31"/>
      <c r="O94" s="31"/>
      <c r="P94" s="31"/>
      <c r="Q94" s="31"/>
      <c r="R94" s="31"/>
      <c r="S94" s="31"/>
      <c r="T94" s="31"/>
      <c r="U94" s="31"/>
      <c r="V94" s="31"/>
      <c r="W94" s="31"/>
      <c r="X94" s="31"/>
    </row>
    <row r="95" spans="2:24" ht="16.5" customHeight="1" x14ac:dyDescent="0.3">
      <c r="B95" s="31"/>
      <c r="C95" s="31"/>
      <c r="D95" s="74" t="s">
        <v>990</v>
      </c>
      <c r="E95" s="31"/>
      <c r="F95" s="31"/>
      <c r="G95" s="31"/>
      <c r="H95" s="31"/>
      <c r="I95" s="31"/>
      <c r="J95" s="31"/>
      <c r="K95" s="31"/>
      <c r="L95" s="31"/>
      <c r="M95" s="31"/>
      <c r="N95" s="31"/>
      <c r="O95" s="31"/>
      <c r="P95" s="31"/>
      <c r="Q95" s="31"/>
      <c r="R95" s="31"/>
      <c r="S95" s="31"/>
      <c r="T95" s="31"/>
      <c r="U95" s="31"/>
      <c r="V95" s="31"/>
      <c r="W95" s="31"/>
      <c r="X95" s="31"/>
    </row>
    <row r="96" spans="2:24" ht="50.1" customHeight="1" x14ac:dyDescent="0.3">
      <c r="B96" s="31"/>
      <c r="C96" s="31"/>
      <c r="D96" s="378" t="s">
        <v>491</v>
      </c>
      <c r="E96" s="378"/>
      <c r="F96" s="378"/>
      <c r="G96" s="378"/>
      <c r="H96" s="312"/>
      <c r="I96" s="324"/>
      <c r="J96" s="324"/>
      <c r="K96" s="324"/>
      <c r="L96" s="324"/>
      <c r="M96" s="324"/>
      <c r="N96" s="324"/>
      <c r="O96" s="324"/>
      <c r="P96" s="324"/>
      <c r="Q96" s="324"/>
      <c r="R96" s="324"/>
      <c r="S96" s="324"/>
      <c r="T96" s="324"/>
      <c r="U96" s="324"/>
      <c r="V96" s="324"/>
      <c r="W96" s="313"/>
      <c r="X96" s="31"/>
    </row>
    <row r="97" spans="2:24" ht="50.1" customHeight="1" x14ac:dyDescent="0.3">
      <c r="B97" s="31"/>
      <c r="C97" s="31"/>
      <c r="D97" s="378" t="s">
        <v>492</v>
      </c>
      <c r="E97" s="378"/>
      <c r="F97" s="378"/>
      <c r="G97" s="378"/>
      <c r="H97" s="312"/>
      <c r="I97" s="324"/>
      <c r="J97" s="324"/>
      <c r="K97" s="324"/>
      <c r="L97" s="324"/>
      <c r="M97" s="324"/>
      <c r="N97" s="324"/>
      <c r="O97" s="324"/>
      <c r="P97" s="324"/>
      <c r="Q97" s="324"/>
      <c r="R97" s="324"/>
      <c r="S97" s="324"/>
      <c r="T97" s="324"/>
      <c r="U97" s="324"/>
      <c r="V97" s="324"/>
      <c r="W97" s="313"/>
      <c r="X97" s="31"/>
    </row>
    <row r="98" spans="2:24" ht="50.1" customHeight="1" x14ac:dyDescent="0.3">
      <c r="B98" s="31"/>
      <c r="C98" s="31"/>
      <c r="D98" s="378" t="s">
        <v>493</v>
      </c>
      <c r="E98" s="378"/>
      <c r="F98" s="378"/>
      <c r="G98" s="378"/>
      <c r="H98" s="312"/>
      <c r="I98" s="324"/>
      <c r="J98" s="324"/>
      <c r="K98" s="324"/>
      <c r="L98" s="324"/>
      <c r="M98" s="324"/>
      <c r="N98" s="324"/>
      <c r="O98" s="324"/>
      <c r="P98" s="324"/>
      <c r="Q98" s="324"/>
      <c r="R98" s="324"/>
      <c r="S98" s="324"/>
      <c r="T98" s="324"/>
      <c r="U98" s="324"/>
      <c r="V98" s="324"/>
      <c r="W98" s="313"/>
      <c r="X98" s="31"/>
    </row>
    <row r="99" spans="2:24" x14ac:dyDescent="0.3">
      <c r="B99" s="31"/>
      <c r="C99" s="31"/>
      <c r="D99" s="31"/>
      <c r="E99" s="31"/>
      <c r="F99" s="31"/>
      <c r="G99" s="31"/>
      <c r="H99" s="31"/>
      <c r="I99" s="31"/>
      <c r="J99" s="31"/>
      <c r="K99" s="31"/>
      <c r="L99" s="31"/>
      <c r="M99" s="31"/>
      <c r="N99" s="31"/>
      <c r="O99" s="31"/>
      <c r="P99" s="31"/>
      <c r="Q99" s="31"/>
      <c r="R99" s="31"/>
      <c r="S99" s="31"/>
      <c r="T99" s="31"/>
      <c r="U99" s="31"/>
      <c r="V99" s="31"/>
      <c r="W99" s="31"/>
      <c r="X99" s="31"/>
    </row>
    <row r="100" spans="2:24" ht="16.5" customHeight="1" x14ac:dyDescent="0.3">
      <c r="B100" s="31"/>
      <c r="C100" s="31"/>
      <c r="D100" s="74" t="s">
        <v>494</v>
      </c>
      <c r="E100" s="31"/>
      <c r="F100" s="31"/>
      <c r="G100" s="31"/>
      <c r="H100" s="31"/>
      <c r="I100" s="31"/>
      <c r="J100" s="31"/>
      <c r="K100" s="31"/>
      <c r="L100" s="31"/>
      <c r="M100" s="31"/>
      <c r="N100" s="31"/>
      <c r="O100" s="31"/>
      <c r="P100" s="31"/>
      <c r="Q100" s="31"/>
      <c r="R100" s="31"/>
      <c r="S100" s="31"/>
      <c r="T100" s="31"/>
      <c r="U100" s="31"/>
      <c r="V100" s="31"/>
      <c r="W100" s="31"/>
      <c r="X100" s="31"/>
    </row>
    <row r="101" spans="2:24" ht="50.1" customHeight="1" x14ac:dyDescent="0.3">
      <c r="B101" s="31"/>
      <c r="C101" s="31"/>
      <c r="D101" s="378" t="s">
        <v>496</v>
      </c>
      <c r="E101" s="378"/>
      <c r="F101" s="378"/>
      <c r="G101" s="378"/>
      <c r="H101" s="312"/>
      <c r="I101" s="324"/>
      <c r="J101" s="324"/>
      <c r="K101" s="324"/>
      <c r="L101" s="324"/>
      <c r="M101" s="324"/>
      <c r="N101" s="324"/>
      <c r="O101" s="324"/>
      <c r="P101" s="324"/>
      <c r="Q101" s="324"/>
      <c r="R101" s="324"/>
      <c r="S101" s="324"/>
      <c r="T101" s="324"/>
      <c r="U101" s="324"/>
      <c r="V101" s="324"/>
      <c r="W101" s="313"/>
      <c r="X101" s="31"/>
    </row>
    <row r="102" spans="2:24" ht="50.1" customHeight="1" x14ac:dyDescent="0.3">
      <c r="B102" s="31"/>
      <c r="C102" s="31"/>
      <c r="D102" s="378" t="s">
        <v>497</v>
      </c>
      <c r="E102" s="378"/>
      <c r="F102" s="378"/>
      <c r="G102" s="378"/>
      <c r="H102" s="312"/>
      <c r="I102" s="324"/>
      <c r="J102" s="324"/>
      <c r="K102" s="324"/>
      <c r="L102" s="324"/>
      <c r="M102" s="324"/>
      <c r="N102" s="324"/>
      <c r="O102" s="324"/>
      <c r="P102" s="324"/>
      <c r="Q102" s="324"/>
      <c r="R102" s="324"/>
      <c r="S102" s="324"/>
      <c r="T102" s="324"/>
      <c r="U102" s="324"/>
      <c r="V102" s="324"/>
      <c r="W102" s="313"/>
      <c r="X102" s="31"/>
    </row>
    <row r="103" spans="2:24" ht="50.1" customHeight="1" x14ac:dyDescent="0.3">
      <c r="B103" s="31"/>
      <c r="C103" s="31"/>
      <c r="D103" s="378" t="s">
        <v>498</v>
      </c>
      <c r="E103" s="378"/>
      <c r="F103" s="378"/>
      <c r="G103" s="378"/>
      <c r="H103" s="312"/>
      <c r="I103" s="324"/>
      <c r="J103" s="324"/>
      <c r="K103" s="324"/>
      <c r="L103" s="324"/>
      <c r="M103" s="324"/>
      <c r="N103" s="324"/>
      <c r="O103" s="324"/>
      <c r="P103" s="324"/>
      <c r="Q103" s="324"/>
      <c r="R103" s="324"/>
      <c r="S103" s="324"/>
      <c r="T103" s="324"/>
      <c r="U103" s="324"/>
      <c r="V103" s="324"/>
      <c r="W103" s="313"/>
      <c r="X103" s="31"/>
    </row>
    <row r="104" spans="2:24" x14ac:dyDescent="0.3">
      <c r="B104" s="31"/>
      <c r="C104" s="74"/>
      <c r="D104" s="31"/>
      <c r="E104" s="31"/>
      <c r="F104" s="31"/>
      <c r="G104" s="31"/>
      <c r="H104" s="31"/>
      <c r="I104" s="31"/>
      <c r="J104" s="31"/>
      <c r="K104" s="31"/>
      <c r="L104" s="31"/>
      <c r="M104" s="31"/>
      <c r="N104" s="31"/>
      <c r="O104" s="31"/>
      <c r="P104" s="31"/>
      <c r="Q104" s="31"/>
      <c r="R104" s="31"/>
      <c r="S104" s="31"/>
      <c r="T104" s="31"/>
      <c r="U104" s="31"/>
      <c r="V104" s="31"/>
      <c r="W104" s="31"/>
      <c r="X104" s="31"/>
    </row>
    <row r="105" spans="2:24" x14ac:dyDescent="0.3">
      <c r="B105" s="31"/>
      <c r="C105" s="31"/>
      <c r="D105" s="31"/>
      <c r="E105" s="31"/>
      <c r="F105" s="31"/>
      <c r="G105" s="31"/>
      <c r="H105" s="31"/>
      <c r="I105" s="31"/>
      <c r="J105" s="31"/>
      <c r="K105" s="31"/>
      <c r="L105" s="31"/>
      <c r="M105" s="31"/>
      <c r="N105" s="31"/>
      <c r="O105" s="31"/>
      <c r="P105" s="31"/>
      <c r="Q105" s="31"/>
      <c r="R105" s="31"/>
      <c r="S105" s="31"/>
      <c r="T105" s="31"/>
      <c r="U105" s="31"/>
      <c r="V105" s="31"/>
      <c r="W105" s="31"/>
      <c r="X105" s="31"/>
    </row>
    <row r="106" spans="2:24" x14ac:dyDescent="0.3">
      <c r="B106" s="31"/>
      <c r="C106" s="31" t="s">
        <v>499</v>
      </c>
      <c r="D106" s="31"/>
      <c r="E106" s="31"/>
      <c r="F106" s="31"/>
      <c r="G106" s="31"/>
      <c r="H106" s="31"/>
      <c r="I106" s="31"/>
      <c r="J106" s="31"/>
      <c r="K106" s="31"/>
      <c r="L106" s="31"/>
      <c r="M106" s="31"/>
      <c r="N106" s="31"/>
      <c r="O106" s="31"/>
      <c r="P106" s="31"/>
      <c r="Q106" s="31"/>
      <c r="R106" s="31"/>
      <c r="S106" s="31"/>
      <c r="T106" s="31"/>
      <c r="U106" s="31"/>
      <c r="V106" s="31"/>
      <c r="W106" s="31"/>
      <c r="X106" s="31"/>
    </row>
    <row r="107" spans="2:24" x14ac:dyDescent="0.3">
      <c r="B107" s="31"/>
      <c r="C107" s="31" t="s">
        <v>500</v>
      </c>
      <c r="D107" s="31"/>
      <c r="E107" s="31"/>
      <c r="F107" s="31"/>
      <c r="G107" s="31"/>
      <c r="H107" s="31"/>
      <c r="I107" s="31"/>
      <c r="J107" s="31"/>
      <c r="K107" s="31"/>
      <c r="L107" s="31"/>
      <c r="M107" s="31"/>
      <c r="N107" s="31"/>
      <c r="O107" s="31"/>
      <c r="P107" s="31"/>
      <c r="Q107" s="31"/>
      <c r="R107" s="31"/>
      <c r="S107" s="31"/>
      <c r="T107" s="31"/>
      <c r="U107" s="31"/>
      <c r="V107" s="31"/>
      <c r="W107" s="31"/>
      <c r="X107" s="31"/>
    </row>
    <row r="108" spans="2:24" x14ac:dyDescent="0.3">
      <c r="B108" s="31"/>
      <c r="C108" s="31" t="s">
        <v>501</v>
      </c>
      <c r="D108" s="31"/>
      <c r="E108" s="31"/>
      <c r="F108" s="31"/>
      <c r="G108" s="31"/>
      <c r="H108" s="31"/>
      <c r="I108" s="31"/>
      <c r="J108" s="31"/>
      <c r="K108" s="31"/>
      <c r="L108" s="31"/>
      <c r="M108" s="31"/>
      <c r="N108" s="31"/>
      <c r="O108" s="31"/>
      <c r="P108" s="31"/>
      <c r="Q108" s="31"/>
      <c r="R108" s="31"/>
      <c r="S108" s="31"/>
      <c r="T108" s="31"/>
      <c r="U108" s="31"/>
      <c r="V108" s="31"/>
      <c r="W108" s="31"/>
      <c r="X108" s="31"/>
    </row>
    <row r="109" spans="2:24" x14ac:dyDescent="0.3">
      <c r="B109" s="31"/>
      <c r="C109" s="31" t="s">
        <v>502</v>
      </c>
      <c r="D109" s="31"/>
      <c r="E109" s="31"/>
      <c r="F109" s="31"/>
      <c r="G109" s="31"/>
      <c r="H109" s="31"/>
      <c r="I109" s="31"/>
      <c r="J109" s="31"/>
      <c r="K109" s="31"/>
      <c r="L109" s="31"/>
      <c r="M109" s="31"/>
      <c r="N109" s="31"/>
      <c r="O109" s="31"/>
      <c r="P109" s="31"/>
      <c r="Q109" s="31"/>
      <c r="R109" s="31"/>
      <c r="S109" s="31"/>
      <c r="T109" s="31"/>
      <c r="U109" s="31"/>
      <c r="V109" s="31"/>
      <c r="W109" s="31"/>
      <c r="X109" s="31"/>
    </row>
    <row r="110" spans="2:24" x14ac:dyDescent="0.3">
      <c r="B110" s="31"/>
      <c r="C110" s="31" t="s">
        <v>503</v>
      </c>
      <c r="D110" s="31"/>
      <c r="E110" s="31"/>
      <c r="F110" s="31"/>
      <c r="G110" s="31"/>
      <c r="H110" s="31"/>
      <c r="I110" s="31"/>
      <c r="J110" s="31"/>
      <c r="K110" s="31"/>
      <c r="L110" s="31"/>
      <c r="M110" s="31"/>
      <c r="N110" s="31"/>
      <c r="O110" s="31"/>
      <c r="P110" s="31"/>
      <c r="Q110" s="31"/>
      <c r="R110" s="31"/>
      <c r="S110" s="31"/>
      <c r="T110" s="31"/>
      <c r="U110" s="31"/>
      <c r="V110" s="31"/>
      <c r="W110" s="31"/>
      <c r="X110" s="31"/>
    </row>
    <row r="111" spans="2:24" x14ac:dyDescent="0.3">
      <c r="B111" s="31"/>
      <c r="C111" s="31" t="s">
        <v>504</v>
      </c>
      <c r="D111" s="31"/>
      <c r="E111" s="31"/>
      <c r="F111" s="31"/>
      <c r="G111" s="31"/>
      <c r="H111" s="31"/>
      <c r="I111" s="31"/>
      <c r="J111" s="31"/>
      <c r="K111" s="31"/>
      <c r="L111" s="31"/>
      <c r="M111" s="31"/>
      <c r="N111" s="31"/>
      <c r="O111" s="31"/>
      <c r="P111" s="31"/>
      <c r="Q111" s="31"/>
      <c r="R111" s="31"/>
      <c r="S111" s="31"/>
      <c r="T111" s="31"/>
      <c r="U111" s="31"/>
      <c r="V111" s="31"/>
      <c r="W111" s="31"/>
      <c r="X111" s="31"/>
    </row>
    <row r="112" spans="2:24" ht="33.75" customHeight="1" x14ac:dyDescent="0.3">
      <c r="B112" s="31"/>
      <c r="C112" s="31" t="s">
        <v>505</v>
      </c>
      <c r="D112" s="31"/>
      <c r="E112" s="31"/>
      <c r="F112" s="31"/>
      <c r="G112" s="31"/>
      <c r="H112" s="31"/>
      <c r="I112" s="31"/>
      <c r="J112" s="31"/>
      <c r="K112" s="31"/>
      <c r="L112" s="31"/>
      <c r="M112" s="31"/>
      <c r="N112" s="31"/>
      <c r="O112" s="31"/>
      <c r="P112" s="31"/>
      <c r="Q112" s="31"/>
      <c r="R112" s="31"/>
      <c r="S112" s="31"/>
      <c r="T112" s="31"/>
      <c r="U112" s="31"/>
      <c r="V112" s="31"/>
      <c r="W112" s="31"/>
      <c r="X112" s="31"/>
    </row>
    <row r="113" spans="2:24" x14ac:dyDescent="0.3">
      <c r="B113" s="31"/>
      <c r="C113" s="31" t="s">
        <v>506</v>
      </c>
      <c r="D113" s="31"/>
      <c r="E113" s="31"/>
      <c r="F113" s="31"/>
      <c r="G113" s="31"/>
      <c r="H113" s="31"/>
      <c r="I113" s="31"/>
      <c r="J113" s="31"/>
      <c r="K113" s="31"/>
      <c r="L113" s="31"/>
      <c r="M113" s="31"/>
      <c r="N113" s="31"/>
      <c r="O113" s="31"/>
      <c r="P113" s="31"/>
      <c r="Q113" s="31"/>
      <c r="R113" s="31"/>
      <c r="S113" s="31"/>
      <c r="T113" s="31"/>
      <c r="U113" s="31"/>
      <c r="V113" s="31"/>
      <c r="W113" s="31"/>
      <c r="X113" s="31"/>
    </row>
    <row r="114" spans="2:24" x14ac:dyDescent="0.3">
      <c r="B114" s="31"/>
      <c r="C114" s="31" t="s">
        <v>507</v>
      </c>
      <c r="D114" s="31"/>
      <c r="E114" s="31"/>
      <c r="F114" s="31"/>
      <c r="G114" s="31"/>
      <c r="H114" s="31"/>
      <c r="I114" s="31"/>
      <c r="J114" s="31"/>
      <c r="K114" s="31"/>
      <c r="L114" s="31"/>
      <c r="M114" s="31"/>
      <c r="N114" s="31"/>
      <c r="O114" s="31"/>
      <c r="P114" s="31"/>
      <c r="Q114" s="31"/>
      <c r="R114" s="31"/>
      <c r="S114" s="31"/>
      <c r="T114" s="31"/>
      <c r="U114" s="31"/>
      <c r="V114" s="31"/>
      <c r="W114" s="31"/>
      <c r="X114" s="31"/>
    </row>
    <row r="115" spans="2:24" ht="16.5" customHeight="1" x14ac:dyDescent="0.3">
      <c r="B115" s="31"/>
      <c r="C115" s="31" t="s">
        <v>508</v>
      </c>
      <c r="D115" s="31"/>
      <c r="E115" s="31"/>
      <c r="F115" s="31"/>
      <c r="G115" s="31"/>
      <c r="H115" s="31"/>
      <c r="I115" s="31"/>
      <c r="J115" s="31"/>
      <c r="K115" s="31"/>
      <c r="L115" s="31"/>
      <c r="M115" s="31"/>
      <c r="N115" s="31"/>
      <c r="O115" s="31"/>
      <c r="P115" s="31"/>
      <c r="Q115" s="31"/>
      <c r="R115" s="31"/>
      <c r="S115" s="31"/>
      <c r="T115" s="31"/>
      <c r="U115" s="31"/>
      <c r="V115" s="31"/>
      <c r="W115" s="31"/>
      <c r="X115" s="31"/>
    </row>
    <row r="116" spans="2:24" ht="33.75" customHeight="1" x14ac:dyDescent="0.3">
      <c r="B116" s="31"/>
      <c r="C116" s="405" t="s">
        <v>509</v>
      </c>
      <c r="D116" s="405"/>
      <c r="E116" s="405"/>
      <c r="F116" s="405"/>
      <c r="G116" s="405"/>
      <c r="H116" s="405"/>
      <c r="I116" s="405"/>
      <c r="J116" s="405"/>
      <c r="K116" s="405"/>
      <c r="L116" s="405"/>
      <c r="M116" s="405"/>
      <c r="N116" s="405"/>
      <c r="O116" s="405"/>
      <c r="P116" s="405"/>
      <c r="Q116" s="405"/>
      <c r="R116" s="405"/>
      <c r="S116" s="405"/>
      <c r="T116" s="405"/>
      <c r="U116" s="405"/>
      <c r="V116" s="405"/>
      <c r="W116" s="405"/>
      <c r="X116" s="31"/>
    </row>
    <row r="117" spans="2:24" ht="16.5" customHeight="1" x14ac:dyDescent="0.3">
      <c r="B117" s="31"/>
      <c r="C117" s="405" t="s">
        <v>510</v>
      </c>
      <c r="D117" s="405"/>
      <c r="E117" s="405"/>
      <c r="F117" s="405"/>
      <c r="G117" s="405"/>
      <c r="H117" s="405"/>
      <c r="I117" s="405"/>
      <c r="J117" s="405"/>
      <c r="K117" s="405"/>
      <c r="L117" s="405"/>
      <c r="M117" s="405"/>
      <c r="N117" s="405"/>
      <c r="O117" s="405"/>
      <c r="P117" s="405"/>
      <c r="Q117" s="405"/>
      <c r="R117" s="405"/>
      <c r="S117" s="405"/>
      <c r="T117" s="405"/>
      <c r="U117" s="405"/>
      <c r="V117" s="405"/>
      <c r="W117" s="405"/>
      <c r="X117" s="31"/>
    </row>
    <row r="118" spans="2:24" x14ac:dyDescent="0.3">
      <c r="B118" s="31"/>
      <c r="C118" s="31"/>
      <c r="D118" s="31"/>
      <c r="E118" s="31"/>
      <c r="F118" s="31"/>
      <c r="G118" s="31"/>
      <c r="H118" s="31"/>
      <c r="I118" s="31"/>
      <c r="J118" s="31"/>
      <c r="K118" s="31"/>
      <c r="L118" s="31"/>
      <c r="M118" s="31"/>
      <c r="N118" s="31"/>
      <c r="O118" s="31"/>
      <c r="P118" s="31"/>
      <c r="Q118" s="31"/>
      <c r="R118" s="31"/>
      <c r="S118" s="31"/>
      <c r="T118" s="31"/>
      <c r="U118" s="31"/>
      <c r="V118" s="31"/>
      <c r="W118" s="31"/>
      <c r="X118" s="31"/>
    </row>
    <row r="119" spans="2:24" x14ac:dyDescent="0.3">
      <c r="B119" s="31"/>
      <c r="C119" s="31"/>
      <c r="D119" s="31"/>
      <c r="E119" s="31"/>
      <c r="F119" s="31"/>
      <c r="G119" s="31"/>
      <c r="H119" s="31"/>
      <c r="I119" s="31"/>
      <c r="J119" s="31"/>
      <c r="K119" s="31"/>
      <c r="L119" s="31"/>
      <c r="M119" s="31"/>
      <c r="N119" s="31"/>
      <c r="O119" s="31"/>
      <c r="P119" s="31"/>
      <c r="Q119" s="31"/>
      <c r="R119" s="31"/>
      <c r="S119" s="31"/>
      <c r="T119" s="31"/>
      <c r="U119" s="31"/>
      <c r="V119" s="31"/>
      <c r="W119" s="31"/>
      <c r="X119" s="31"/>
    </row>
  </sheetData>
  <sheetProtection password="CA59" sheet="1" objects="1" scenarios="1"/>
  <mergeCells count="103">
    <mergeCell ref="C116:W116"/>
    <mergeCell ref="C117:W117"/>
    <mergeCell ref="H92:W92"/>
    <mergeCell ref="H103:W103"/>
    <mergeCell ref="H93:W93"/>
    <mergeCell ref="H96:W96"/>
    <mergeCell ref="H97:W97"/>
    <mergeCell ref="H98:W98"/>
    <mergeCell ref="H101:W101"/>
    <mergeCell ref="H102:W102"/>
    <mergeCell ref="H79:W79"/>
    <mergeCell ref="D62:G62"/>
    <mergeCell ref="D73:G73"/>
    <mergeCell ref="D58:G58"/>
    <mergeCell ref="D72:G72"/>
    <mergeCell ref="H70:W70"/>
    <mergeCell ref="D61:G61"/>
    <mergeCell ref="H91:W91"/>
    <mergeCell ref="H65:W65"/>
    <mergeCell ref="H78:W78"/>
    <mergeCell ref="H73:W73"/>
    <mergeCell ref="H75:W75"/>
    <mergeCell ref="H74:W74"/>
    <mergeCell ref="H68:W68"/>
    <mergeCell ref="H69:W69"/>
    <mergeCell ref="D63:G63"/>
    <mergeCell ref="D69:G69"/>
    <mergeCell ref="D64:G64"/>
    <mergeCell ref="D60:G60"/>
    <mergeCell ref="H89:W89"/>
    <mergeCell ref="H90:W90"/>
    <mergeCell ref="D70:G70"/>
    <mergeCell ref="D68:G68"/>
    <mergeCell ref="D65:G65"/>
    <mergeCell ref="D74:G74"/>
    <mergeCell ref="D75:G75"/>
    <mergeCell ref="D84:G84"/>
    <mergeCell ref="D78:G78"/>
    <mergeCell ref="D77:G77"/>
    <mergeCell ref="D89:G89"/>
    <mergeCell ref="U15:W15"/>
    <mergeCell ref="U16:W16"/>
    <mergeCell ref="U17:W17"/>
    <mergeCell ref="R15:T15"/>
    <mergeCell ref="R16:T16"/>
    <mergeCell ref="R17:T17"/>
    <mergeCell ref="D22:G22"/>
    <mergeCell ref="H22:J22"/>
    <mergeCell ref="F28:F29"/>
    <mergeCell ref="H57:W57"/>
    <mergeCell ref="K28:P28"/>
    <mergeCell ref="H18:J18"/>
    <mergeCell ref="H19:J19"/>
    <mergeCell ref="H20:J20"/>
    <mergeCell ref="H28:H29"/>
    <mergeCell ref="H21:J21"/>
    <mergeCell ref="H58:W58"/>
    <mergeCell ref="H62:W62"/>
    <mergeCell ref="D92:G92"/>
    <mergeCell ref="D93:G93"/>
    <mergeCell ref="D90:G90"/>
    <mergeCell ref="D79:G79"/>
    <mergeCell ref="D103:G103"/>
    <mergeCell ref="D96:G96"/>
    <mergeCell ref="D97:G97"/>
    <mergeCell ref="D98:G98"/>
    <mergeCell ref="D101:G101"/>
    <mergeCell ref="D102:G102"/>
    <mergeCell ref="D91:G91"/>
    <mergeCell ref="D86:G86"/>
    <mergeCell ref="B10:Q10"/>
    <mergeCell ref="D15:G15"/>
    <mergeCell ref="K15:N15"/>
    <mergeCell ref="D16:G16"/>
    <mergeCell ref="K16:N16"/>
    <mergeCell ref="I31:J31"/>
    <mergeCell ref="B11:Q11"/>
    <mergeCell ref="H15:J15"/>
    <mergeCell ref="H16:J16"/>
    <mergeCell ref="H17:J17"/>
    <mergeCell ref="D18:G18"/>
    <mergeCell ref="D20:G20"/>
    <mergeCell ref="D21:G21"/>
    <mergeCell ref="D55:G55"/>
    <mergeCell ref="D56:G56"/>
    <mergeCell ref="D67:G67"/>
    <mergeCell ref="D57:G57"/>
    <mergeCell ref="K17:N17"/>
    <mergeCell ref="O15:Q15"/>
    <mergeCell ref="O16:Q16"/>
    <mergeCell ref="O17:Q17"/>
    <mergeCell ref="D17:G17"/>
    <mergeCell ref="D19:G19"/>
    <mergeCell ref="I47:J47"/>
    <mergeCell ref="D54:G54"/>
    <mergeCell ref="D28:D29"/>
    <mergeCell ref="D52:G52"/>
    <mergeCell ref="D53:G53"/>
    <mergeCell ref="D50:G50"/>
    <mergeCell ref="G28:G29"/>
    <mergeCell ref="I28:J29"/>
    <mergeCell ref="I30:J30"/>
    <mergeCell ref="E28:E29"/>
  </mergeCells>
  <phoneticPr fontId="3" type="noConversion"/>
  <dataValidations count="5">
    <dataValidation type="list" allowBlank="1" showInputMessage="1" showErrorMessage="1" sqref="E30:G47 H64 H19:J19 H84">
      <formula1>$Z$10:$Z$11</formula1>
    </dataValidation>
    <dataValidation type="decimal" allowBlank="1" showInputMessage="1" showErrorMessage="1" sqref="H20:J22 H17:J18 K17:W17">
      <formula1>-999999999999</formula1>
      <formula2>999999999999</formula2>
    </dataValidation>
    <dataValidation type="list" allowBlank="1" showInputMessage="1" showErrorMessage="1" sqref="H52:H56 H63 H77 H72 H67 H60:H61">
      <formula1>$Z$10:$Z$12</formula1>
    </dataValidation>
    <dataValidation type="whole" allowBlank="1" showInputMessage="1" showErrorMessage="1" sqref="H30:H47">
      <formula1>-999999999</formula1>
      <formula2>999999999</formula2>
    </dataValidation>
    <dataValidation type="list" allowBlank="1" showInputMessage="1" showErrorMessage="1" sqref="I30:J47">
      <formula1>$AA$10:$AA$12</formula1>
    </dataValidation>
  </dataValidations>
  <pageMargins left="0.75" right="0.75" top="1" bottom="1" header="0.5" footer="0.5"/>
  <pageSetup orientation="portrait" verticalDpi="0"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H82"/>
  <sheetViews>
    <sheetView showGridLines="0" workbookViewId="0">
      <selection activeCell="D47" sqref="D47"/>
    </sheetView>
  </sheetViews>
  <sheetFormatPr defaultRowHeight="16.5" x14ac:dyDescent="0.3"/>
  <cols>
    <col min="1" max="1" width="2.7109375" style="32" customWidth="1"/>
    <col min="2" max="2" width="4.42578125" style="32" customWidth="1"/>
    <col min="3" max="3" width="9.140625" style="32"/>
    <col min="4" max="4" width="77.140625" style="32" customWidth="1"/>
    <col min="5" max="5" width="88.85546875" style="32" customWidth="1"/>
    <col min="6" max="6" width="8.28515625" style="32" customWidth="1"/>
    <col min="7" max="7" width="9.140625" style="32"/>
    <col min="8" max="8" width="0" style="32" hidden="1" customWidth="1"/>
    <col min="9" max="16384" width="9.140625" style="32"/>
  </cols>
  <sheetData>
    <row r="1" spans="2:8" s="224" customFormat="1" ht="15" x14ac:dyDescent="0.25"/>
    <row r="2" spans="2:8" s="224" customFormat="1" ht="15" x14ac:dyDescent="0.25">
      <c r="E2" s="225"/>
      <c r="F2" s="225"/>
    </row>
    <row r="3" spans="2:8" s="224" customFormat="1" ht="15" x14ac:dyDescent="0.25">
      <c r="E3" s="225"/>
      <c r="F3" s="225"/>
    </row>
    <row r="4" spans="2:8" s="224" customFormat="1" ht="15" x14ac:dyDescent="0.25">
      <c r="E4" s="225"/>
      <c r="F4" s="225"/>
    </row>
    <row r="5" spans="2:8" s="224" customFormat="1" ht="15" x14ac:dyDescent="0.25">
      <c r="E5" s="225"/>
      <c r="F5" s="225"/>
    </row>
    <row r="6" spans="2:8" s="224" customFormat="1" ht="15" x14ac:dyDescent="0.25">
      <c r="B6" s="225"/>
      <c r="C6" s="225"/>
      <c r="D6" s="225"/>
      <c r="E6" s="225"/>
      <c r="F6" s="225"/>
    </row>
    <row r="7" spans="2:8" s="224" customFormat="1" x14ac:dyDescent="0.3">
      <c r="B7" s="31" t="str">
        <f>"Selected Project:  "&amp;BasicData!$E$12</f>
        <v>Selected Project:  Bosnia Herzegovina: Mainstreaming Karst Peatlands Conservation Concerns into Key Economic Sectors - KARST</v>
      </c>
      <c r="C7" s="225"/>
      <c r="D7" s="225"/>
      <c r="E7" s="225"/>
      <c r="F7" s="225"/>
    </row>
    <row r="8" spans="2:8" s="224" customFormat="1" ht="15" hidden="1" x14ac:dyDescent="0.25">
      <c r="B8" s="225"/>
      <c r="C8" s="225"/>
      <c r="D8" s="225"/>
      <c r="E8" s="225"/>
      <c r="F8" s="225"/>
    </row>
    <row r="9" spans="2:8" s="224" customFormat="1" ht="15" hidden="1" x14ac:dyDescent="0.25">
      <c r="B9" s="225"/>
      <c r="C9" s="225"/>
      <c r="D9" s="225"/>
      <c r="E9" s="225"/>
      <c r="F9" s="225"/>
    </row>
    <row r="10" spans="2:8" ht="20.25" x14ac:dyDescent="0.3">
      <c r="B10" s="287" t="s">
        <v>511</v>
      </c>
      <c r="C10" s="287"/>
      <c r="D10" s="287"/>
      <c r="E10" s="287"/>
      <c r="F10" s="31"/>
    </row>
    <row r="11" spans="2:8" ht="32.25" customHeight="1" x14ac:dyDescent="0.3">
      <c r="B11" s="296" t="s">
        <v>1811</v>
      </c>
      <c r="C11" s="296"/>
      <c r="D11" s="296"/>
      <c r="E11" s="296"/>
      <c r="F11" s="31"/>
    </row>
    <row r="12" spans="2:8" x14ac:dyDescent="0.3">
      <c r="B12" s="31"/>
      <c r="C12" s="31"/>
      <c r="D12" s="31"/>
      <c r="E12" s="31"/>
      <c r="F12" s="31"/>
      <c r="H12" s="32" t="s">
        <v>1512</v>
      </c>
    </row>
    <row r="13" spans="2:8" x14ac:dyDescent="0.3">
      <c r="B13" s="31"/>
      <c r="C13" s="74" t="s">
        <v>512</v>
      </c>
      <c r="D13" s="31"/>
      <c r="E13" s="31"/>
      <c r="F13" s="31"/>
      <c r="H13" s="32" t="s">
        <v>1513</v>
      </c>
    </row>
    <row r="14" spans="2:8" x14ac:dyDescent="0.3">
      <c r="B14" s="31"/>
      <c r="C14" s="74"/>
      <c r="D14" s="31"/>
      <c r="E14" s="31"/>
      <c r="F14" s="31"/>
    </row>
    <row r="15" spans="2:8" x14ac:dyDescent="0.3">
      <c r="B15" s="31"/>
      <c r="C15" s="31"/>
      <c r="D15" s="243" t="s">
        <v>513</v>
      </c>
      <c r="E15" s="244" t="s">
        <v>358</v>
      </c>
      <c r="F15" s="31"/>
    </row>
    <row r="16" spans="2:8" ht="33" x14ac:dyDescent="0.3">
      <c r="B16" s="31"/>
      <c r="C16" s="31"/>
      <c r="D16" s="235" t="s">
        <v>514</v>
      </c>
      <c r="E16" s="268">
        <v>5112900</v>
      </c>
      <c r="F16" s="31"/>
    </row>
    <row r="17" spans="2:6" ht="16.5" customHeight="1" x14ac:dyDescent="0.3">
      <c r="B17" s="31"/>
      <c r="C17" s="31"/>
      <c r="D17" s="235" t="s">
        <v>515</v>
      </c>
      <c r="E17" s="17">
        <v>740</v>
      </c>
      <c r="F17" s="31"/>
    </row>
    <row r="18" spans="2:6" ht="16.5" customHeight="1" x14ac:dyDescent="0.3">
      <c r="B18" s="31"/>
      <c r="C18" s="31"/>
      <c r="D18" s="235" t="s">
        <v>516</v>
      </c>
      <c r="E18" s="269">
        <v>41000</v>
      </c>
      <c r="F18" s="31"/>
    </row>
    <row r="19" spans="2:6" ht="33.75" customHeight="1" x14ac:dyDescent="0.3">
      <c r="B19" s="31"/>
      <c r="C19" s="31"/>
      <c r="D19" s="235" t="s">
        <v>517</v>
      </c>
      <c r="E19" s="17" t="s">
        <v>952</v>
      </c>
      <c r="F19" s="31"/>
    </row>
    <row r="20" spans="2:6" ht="33.75" customHeight="1" x14ac:dyDescent="0.3">
      <c r="B20" s="31"/>
      <c r="C20" s="31"/>
      <c r="D20" s="235" t="s">
        <v>518</v>
      </c>
      <c r="E20" s="17" t="s">
        <v>36</v>
      </c>
      <c r="F20" s="31"/>
    </row>
    <row r="21" spans="2:6" x14ac:dyDescent="0.3">
      <c r="B21" s="31"/>
      <c r="C21" s="31"/>
      <c r="D21" s="31"/>
      <c r="E21" s="31"/>
      <c r="F21" s="31"/>
    </row>
    <row r="22" spans="2:6" x14ac:dyDescent="0.3">
      <c r="B22" s="31"/>
      <c r="C22" s="74" t="s">
        <v>519</v>
      </c>
      <c r="D22" s="31"/>
      <c r="E22" s="31"/>
      <c r="F22" s="31"/>
    </row>
    <row r="23" spans="2:6" x14ac:dyDescent="0.3">
      <c r="B23" s="31"/>
      <c r="C23" s="74"/>
      <c r="D23" s="31"/>
      <c r="E23" s="31"/>
      <c r="F23" s="31"/>
    </row>
    <row r="24" spans="2:6" ht="33.75" customHeight="1" x14ac:dyDescent="0.3">
      <c r="B24" s="31"/>
      <c r="C24" s="31"/>
      <c r="D24" s="245" t="s">
        <v>981</v>
      </c>
      <c r="E24" s="212" t="s">
        <v>358</v>
      </c>
      <c r="F24" s="31"/>
    </row>
    <row r="25" spans="2:6" ht="16.5" customHeight="1" x14ac:dyDescent="0.3">
      <c r="B25" s="31"/>
      <c r="C25" s="31"/>
      <c r="D25" s="245" t="s">
        <v>520</v>
      </c>
      <c r="E25" s="19" t="s">
        <v>1513</v>
      </c>
      <c r="F25" s="31"/>
    </row>
    <row r="26" spans="2:6" ht="34.5" customHeight="1" x14ac:dyDescent="0.3">
      <c r="B26" s="31"/>
      <c r="C26" s="31"/>
      <c r="D26" s="245" t="s">
        <v>521</v>
      </c>
      <c r="E26" s="17">
        <v>0</v>
      </c>
      <c r="F26" s="31"/>
    </row>
    <row r="27" spans="2:6" ht="34.5" customHeight="1" x14ac:dyDescent="0.3">
      <c r="B27" s="31"/>
      <c r="C27" s="74"/>
      <c r="D27" s="245" t="s">
        <v>776</v>
      </c>
      <c r="E27" s="19" t="s">
        <v>1513</v>
      </c>
      <c r="F27" s="31"/>
    </row>
    <row r="28" spans="2:6" x14ac:dyDescent="0.3">
      <c r="B28" s="31"/>
      <c r="C28" s="74"/>
      <c r="D28" s="245" t="s">
        <v>522</v>
      </c>
      <c r="E28" s="17">
        <v>0</v>
      </c>
      <c r="F28" s="31"/>
    </row>
    <row r="29" spans="2:6" x14ac:dyDescent="0.3">
      <c r="B29" s="31"/>
      <c r="C29" s="74"/>
      <c r="D29" s="245" t="s">
        <v>777</v>
      </c>
      <c r="E29" s="17">
        <v>0</v>
      </c>
      <c r="F29" s="31"/>
    </row>
    <row r="30" spans="2:6" x14ac:dyDescent="0.3">
      <c r="B30" s="31"/>
      <c r="C30" s="246"/>
      <c r="D30" s="247" t="s">
        <v>523</v>
      </c>
      <c r="E30" s="91"/>
      <c r="F30" s="31"/>
    </row>
    <row r="31" spans="2:6" x14ac:dyDescent="0.3">
      <c r="B31" s="31"/>
      <c r="C31" s="74"/>
      <c r="D31" s="244" t="s">
        <v>544</v>
      </c>
      <c r="E31" s="244" t="s">
        <v>545</v>
      </c>
      <c r="F31" s="31"/>
    </row>
    <row r="32" spans="2:6" x14ac:dyDescent="0.3">
      <c r="B32" s="31"/>
      <c r="C32" s="74"/>
      <c r="D32" s="7"/>
      <c r="E32" s="17"/>
      <c r="F32" s="31"/>
    </row>
    <row r="33" spans="2:6" x14ac:dyDescent="0.3">
      <c r="B33" s="31"/>
      <c r="C33" s="74"/>
      <c r="D33" s="7"/>
      <c r="E33" s="17"/>
      <c r="F33" s="31"/>
    </row>
    <row r="34" spans="2:6" x14ac:dyDescent="0.3">
      <c r="B34" s="31"/>
      <c r="C34" s="74"/>
      <c r="D34" s="7"/>
      <c r="E34" s="17"/>
      <c r="F34" s="31"/>
    </row>
    <row r="35" spans="2:6" x14ac:dyDescent="0.3">
      <c r="B35" s="31"/>
      <c r="C35" s="74"/>
      <c r="D35" s="7"/>
      <c r="E35" s="17"/>
      <c r="F35" s="31"/>
    </row>
    <row r="36" spans="2:6" x14ac:dyDescent="0.3">
      <c r="B36" s="31"/>
      <c r="C36" s="74"/>
      <c r="D36" s="7"/>
      <c r="E36" s="17"/>
      <c r="F36" s="31"/>
    </row>
    <row r="37" spans="2:6" x14ac:dyDescent="0.3">
      <c r="B37" s="31"/>
      <c r="C37" s="74"/>
      <c r="D37" s="74"/>
      <c r="E37" s="74"/>
      <c r="F37" s="31"/>
    </row>
    <row r="38" spans="2:6" x14ac:dyDescent="0.3">
      <c r="B38" s="31"/>
      <c r="C38" s="74"/>
      <c r="D38" s="243" t="s">
        <v>546</v>
      </c>
      <c r="E38" s="244" t="s">
        <v>545</v>
      </c>
      <c r="F38" s="31"/>
    </row>
    <row r="39" spans="2:6" x14ac:dyDescent="0.3">
      <c r="B39" s="31"/>
      <c r="C39" s="74"/>
      <c r="D39" s="7"/>
      <c r="E39" s="17"/>
      <c r="F39" s="31"/>
    </row>
    <row r="40" spans="2:6" x14ac:dyDescent="0.3">
      <c r="B40" s="31"/>
      <c r="C40" s="74"/>
      <c r="D40" s="7"/>
      <c r="E40" s="17"/>
      <c r="F40" s="31"/>
    </row>
    <row r="41" spans="2:6" x14ac:dyDescent="0.3">
      <c r="B41" s="31"/>
      <c r="C41" s="74"/>
      <c r="D41" s="7"/>
      <c r="E41" s="17"/>
      <c r="F41" s="31"/>
    </row>
    <row r="42" spans="2:6" x14ac:dyDescent="0.3">
      <c r="B42" s="31"/>
      <c r="C42" s="74"/>
      <c r="D42" s="7"/>
      <c r="E42" s="17"/>
      <c r="F42" s="31"/>
    </row>
    <row r="43" spans="2:6" x14ac:dyDescent="0.3">
      <c r="B43" s="31"/>
      <c r="C43" s="74"/>
      <c r="D43" s="7"/>
      <c r="E43" s="17"/>
      <c r="F43" s="31"/>
    </row>
    <row r="44" spans="2:6" x14ac:dyDescent="0.3">
      <c r="B44" s="31"/>
      <c r="C44" s="74"/>
      <c r="D44" s="74"/>
      <c r="E44" s="74"/>
      <c r="F44" s="31"/>
    </row>
    <row r="45" spans="2:6" x14ac:dyDescent="0.3">
      <c r="B45" s="31"/>
      <c r="C45" s="74"/>
      <c r="D45" s="243" t="s">
        <v>547</v>
      </c>
      <c r="E45" s="244" t="s">
        <v>545</v>
      </c>
      <c r="F45" s="31"/>
    </row>
    <row r="46" spans="2:6" x14ac:dyDescent="0.3">
      <c r="B46" s="31"/>
      <c r="C46" s="74"/>
      <c r="D46" s="7"/>
      <c r="E46" s="17"/>
      <c r="F46" s="31"/>
    </row>
    <row r="47" spans="2:6" x14ac:dyDescent="0.3">
      <c r="B47" s="31"/>
      <c r="C47" s="74"/>
      <c r="D47" s="7"/>
      <c r="E47" s="17"/>
      <c r="F47" s="31"/>
    </row>
    <row r="48" spans="2:6" x14ac:dyDescent="0.3">
      <c r="B48" s="31"/>
      <c r="C48" s="74"/>
      <c r="D48" s="7"/>
      <c r="E48" s="17"/>
      <c r="F48" s="31"/>
    </row>
    <row r="49" spans="2:6" x14ac:dyDescent="0.3">
      <c r="B49" s="31"/>
      <c r="C49" s="74"/>
      <c r="D49" s="7"/>
      <c r="E49" s="17"/>
      <c r="F49" s="31"/>
    </row>
    <row r="50" spans="2:6" x14ac:dyDescent="0.3">
      <c r="B50" s="31"/>
      <c r="C50" s="74"/>
      <c r="D50" s="7"/>
      <c r="E50" s="17"/>
      <c r="F50" s="31"/>
    </row>
    <row r="51" spans="2:6" x14ac:dyDescent="0.3">
      <c r="B51" s="31"/>
      <c r="C51" s="74"/>
      <c r="D51" s="74"/>
      <c r="E51" s="74"/>
      <c r="F51" s="31"/>
    </row>
    <row r="52" spans="2:6" x14ac:dyDescent="0.3">
      <c r="B52" s="31"/>
      <c r="C52" s="74" t="s">
        <v>548</v>
      </c>
      <c r="D52" s="236"/>
      <c r="E52" s="236"/>
      <c r="F52" s="31"/>
    </row>
    <row r="53" spans="2:6" x14ac:dyDescent="0.3">
      <c r="B53" s="31"/>
      <c r="C53" s="74"/>
      <c r="D53" s="236"/>
      <c r="E53" s="236"/>
      <c r="F53" s="31"/>
    </row>
    <row r="54" spans="2:6" ht="33" x14ac:dyDescent="0.3">
      <c r="B54" s="31"/>
      <c r="C54" s="241" t="s">
        <v>1311</v>
      </c>
      <c r="D54" s="212" t="s">
        <v>1312</v>
      </c>
      <c r="E54" s="212" t="s">
        <v>358</v>
      </c>
      <c r="F54" s="31"/>
    </row>
    <row r="55" spans="2:6" x14ac:dyDescent="0.3">
      <c r="B55" s="31"/>
      <c r="C55" s="31" t="s">
        <v>549</v>
      </c>
      <c r="D55" s="31"/>
      <c r="E55" s="31"/>
      <c r="F55" s="31"/>
    </row>
    <row r="56" spans="2:6" x14ac:dyDescent="0.3">
      <c r="B56" s="31"/>
      <c r="C56" s="31"/>
      <c r="D56" s="235" t="s">
        <v>1314</v>
      </c>
      <c r="E56" s="19" t="s">
        <v>1512</v>
      </c>
      <c r="F56" s="31"/>
    </row>
    <row r="57" spans="2:6" ht="49.5" x14ac:dyDescent="0.3">
      <c r="B57" s="31"/>
      <c r="C57" s="31"/>
      <c r="D57" s="235" t="s">
        <v>651</v>
      </c>
      <c r="E57" s="17" t="s">
        <v>1564</v>
      </c>
      <c r="F57" s="31"/>
    </row>
    <row r="58" spans="2:6" x14ac:dyDescent="0.3">
      <c r="B58" s="31"/>
      <c r="C58" s="31"/>
      <c r="D58" s="235" t="s">
        <v>550</v>
      </c>
      <c r="E58" s="17" t="s">
        <v>107</v>
      </c>
      <c r="F58" s="31"/>
    </row>
    <row r="59" spans="2:6" x14ac:dyDescent="0.3">
      <c r="B59" s="31"/>
      <c r="C59" s="31" t="s">
        <v>551</v>
      </c>
      <c r="D59" s="31"/>
      <c r="E59" s="31"/>
      <c r="F59" s="31"/>
    </row>
    <row r="60" spans="2:6" x14ac:dyDescent="0.3">
      <c r="B60" s="31"/>
      <c r="C60" s="31"/>
      <c r="D60" s="235" t="s">
        <v>552</v>
      </c>
      <c r="E60" s="19" t="s">
        <v>1512</v>
      </c>
      <c r="F60" s="31"/>
    </row>
    <row r="61" spans="2:6" ht="49.5" x14ac:dyDescent="0.3">
      <c r="B61" s="31"/>
      <c r="C61" s="31"/>
      <c r="D61" s="235" t="s">
        <v>486</v>
      </c>
      <c r="E61" s="17" t="s">
        <v>16</v>
      </c>
      <c r="F61" s="31"/>
    </row>
    <row r="62" spans="2:6" ht="49.5" x14ac:dyDescent="0.3">
      <c r="B62" s="31"/>
      <c r="C62" s="31"/>
      <c r="D62" s="235" t="s">
        <v>487</v>
      </c>
      <c r="E62" s="17" t="s">
        <v>17</v>
      </c>
      <c r="F62" s="31"/>
    </row>
    <row r="63" spans="2:6" ht="66" x14ac:dyDescent="0.3">
      <c r="B63" s="31"/>
      <c r="C63" s="31"/>
      <c r="D63" s="235" t="s">
        <v>488</v>
      </c>
      <c r="E63" s="17" t="s">
        <v>18</v>
      </c>
      <c r="F63" s="31"/>
    </row>
    <row r="64" spans="2:6" ht="33" x14ac:dyDescent="0.3">
      <c r="B64" s="31"/>
      <c r="C64" s="31"/>
      <c r="D64" s="235" t="s">
        <v>489</v>
      </c>
      <c r="E64" s="17" t="s">
        <v>19</v>
      </c>
      <c r="F64" s="31"/>
    </row>
    <row r="65" spans="2:6" x14ac:dyDescent="0.3">
      <c r="B65" s="31"/>
      <c r="C65" s="31" t="s">
        <v>990</v>
      </c>
      <c r="D65" s="91"/>
      <c r="E65" s="31"/>
      <c r="F65" s="31"/>
    </row>
    <row r="66" spans="2:6" x14ac:dyDescent="0.3">
      <c r="B66" s="31"/>
      <c r="C66" s="31"/>
      <c r="D66" s="235" t="s">
        <v>490</v>
      </c>
      <c r="E66" s="19" t="s">
        <v>1513</v>
      </c>
      <c r="F66" s="31"/>
    </row>
    <row r="67" spans="2:6" ht="33" x14ac:dyDescent="0.3">
      <c r="B67" s="31"/>
      <c r="C67" s="31"/>
      <c r="D67" s="235" t="s">
        <v>491</v>
      </c>
      <c r="E67" s="17" t="s">
        <v>107</v>
      </c>
      <c r="F67" s="31"/>
    </row>
    <row r="68" spans="2:6" ht="33" x14ac:dyDescent="0.3">
      <c r="B68" s="31"/>
      <c r="C68" s="31"/>
      <c r="D68" s="235" t="s">
        <v>492</v>
      </c>
      <c r="E68" s="17" t="s">
        <v>107</v>
      </c>
      <c r="F68" s="31"/>
    </row>
    <row r="69" spans="2:6" x14ac:dyDescent="0.3">
      <c r="B69" s="31"/>
      <c r="C69" s="31"/>
      <c r="D69" s="235" t="s">
        <v>493</v>
      </c>
      <c r="E69" s="17" t="s">
        <v>107</v>
      </c>
      <c r="F69" s="31"/>
    </row>
    <row r="70" spans="2:6" x14ac:dyDescent="0.3">
      <c r="B70" s="31"/>
      <c r="C70" s="31" t="s">
        <v>494</v>
      </c>
      <c r="D70" s="31"/>
      <c r="E70" s="31"/>
      <c r="F70" s="31"/>
    </row>
    <row r="71" spans="2:6" x14ac:dyDescent="0.3">
      <c r="B71" s="31"/>
      <c r="C71" s="31"/>
      <c r="D71" s="235" t="s">
        <v>495</v>
      </c>
      <c r="E71" s="19" t="s">
        <v>1512</v>
      </c>
      <c r="F71" s="31"/>
    </row>
    <row r="72" spans="2:6" ht="66" x14ac:dyDescent="0.3">
      <c r="B72" s="31"/>
      <c r="C72" s="31"/>
      <c r="D72" s="235" t="s">
        <v>1637</v>
      </c>
      <c r="E72" s="17" t="s">
        <v>20</v>
      </c>
      <c r="F72" s="31"/>
    </row>
    <row r="73" spans="2:6" ht="115.5" x14ac:dyDescent="0.3">
      <c r="B73" s="31"/>
      <c r="C73" s="31"/>
      <c r="D73" s="235" t="s">
        <v>1638</v>
      </c>
      <c r="E73" s="17" t="s">
        <v>21</v>
      </c>
      <c r="F73" s="31"/>
    </row>
    <row r="74" spans="2:6" x14ac:dyDescent="0.3">
      <c r="B74" s="31"/>
      <c r="C74" s="31"/>
      <c r="D74" s="235" t="s">
        <v>498</v>
      </c>
      <c r="E74" s="17" t="s">
        <v>107</v>
      </c>
      <c r="F74" s="31"/>
    </row>
    <row r="75" spans="2:6" x14ac:dyDescent="0.3">
      <c r="B75" s="31"/>
      <c r="C75" s="31" t="s">
        <v>638</v>
      </c>
      <c r="D75" s="91"/>
      <c r="E75" s="31"/>
      <c r="F75" s="31"/>
    </row>
    <row r="76" spans="2:6" x14ac:dyDescent="0.3">
      <c r="B76" s="31"/>
      <c r="C76" s="31"/>
      <c r="D76" s="235" t="s">
        <v>639</v>
      </c>
      <c r="E76" s="17" t="s">
        <v>1512</v>
      </c>
      <c r="F76" s="31"/>
    </row>
    <row r="77" spans="2:6" ht="82.5" x14ac:dyDescent="0.3">
      <c r="B77" s="31"/>
      <c r="C77" s="31"/>
      <c r="D77" s="235" t="s">
        <v>640</v>
      </c>
      <c r="E77" s="17" t="s">
        <v>971</v>
      </c>
      <c r="F77" s="31"/>
    </row>
    <row r="78" spans="2:6" ht="33" x14ac:dyDescent="0.3">
      <c r="B78" s="31"/>
      <c r="C78" s="31"/>
      <c r="D78" s="235" t="s">
        <v>641</v>
      </c>
      <c r="E78" s="17" t="s">
        <v>972</v>
      </c>
      <c r="F78" s="31"/>
    </row>
    <row r="79" spans="2:6" ht="33" x14ac:dyDescent="0.3">
      <c r="B79" s="31"/>
      <c r="C79" s="31"/>
      <c r="D79" s="235" t="s">
        <v>642</v>
      </c>
      <c r="E79" s="17" t="s">
        <v>1563</v>
      </c>
      <c r="F79" s="31"/>
    </row>
    <row r="80" spans="2:6" x14ac:dyDescent="0.3">
      <c r="B80" s="31"/>
      <c r="C80" s="31"/>
      <c r="D80" s="91"/>
      <c r="E80" s="91"/>
      <c r="F80" s="31"/>
    </row>
    <row r="81" spans="2:6" x14ac:dyDescent="0.3">
      <c r="B81" s="31"/>
      <c r="C81" s="31" t="s">
        <v>553</v>
      </c>
      <c r="D81" s="31"/>
      <c r="E81" s="31"/>
      <c r="F81" s="31"/>
    </row>
    <row r="82" spans="2:6" x14ac:dyDescent="0.3">
      <c r="B82" s="31"/>
      <c r="C82" s="31"/>
      <c r="D82" s="31"/>
      <c r="E82" s="31"/>
      <c r="F82" s="31"/>
    </row>
  </sheetData>
  <mergeCells count="2">
    <mergeCell ref="B10:E10"/>
    <mergeCell ref="B11:E11"/>
  </mergeCells>
  <phoneticPr fontId="3" type="noConversion"/>
  <dataValidations count="2">
    <dataValidation type="decimal" allowBlank="1" showInputMessage="1" showErrorMessage="1" sqref="E46:E50 E39:E43 E32:E36 E16:E18">
      <formula1>-999999999999</formula1>
      <formula2>999999999999</formula2>
    </dataValidation>
    <dataValidation type="list" allowBlank="1" showInputMessage="1" showErrorMessage="1" sqref="E25 E27 E56 E60 E66 E71">
      <formula1>$H$12:$H$13</formula1>
    </dataValidation>
  </dataValidations>
  <pageMargins left="0.75" right="0.75" top="1" bottom="1" header="0.5" footer="0.5"/>
  <pageSetup paperSize="9" orientation="portrait" verticalDpi="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6:E25"/>
  <sheetViews>
    <sheetView showGridLines="0" workbookViewId="0">
      <selection activeCell="D21" sqref="D21"/>
    </sheetView>
  </sheetViews>
  <sheetFormatPr defaultRowHeight="15" x14ac:dyDescent="0.25"/>
  <cols>
    <col min="1" max="1" width="2.7109375" customWidth="1"/>
    <col min="2" max="2" width="4.7109375" customWidth="1"/>
    <col min="4" max="4" width="132.7109375" customWidth="1"/>
    <col min="5" max="5" width="9.28515625" customWidth="1"/>
  </cols>
  <sheetData>
    <row r="6" spans="2:5" x14ac:dyDescent="0.25">
      <c r="B6" s="1"/>
      <c r="C6" s="1"/>
      <c r="D6" s="1"/>
      <c r="E6" s="1"/>
    </row>
    <row r="7" spans="2:5" ht="16.5" x14ac:dyDescent="0.3">
      <c r="B7" s="31" t="str">
        <f>"Selected Project:  "&amp;BasicData!$E$12</f>
        <v>Selected Project:  Bosnia Herzegovina: Mainstreaming Karst Peatlands Conservation Concerns into Key Economic Sectors - KARST</v>
      </c>
      <c r="C7" s="1"/>
      <c r="D7" s="1"/>
      <c r="E7" s="1"/>
    </row>
    <row r="8" spans="2:5" hidden="1" x14ac:dyDescent="0.25">
      <c r="B8" s="1"/>
      <c r="C8" s="1"/>
      <c r="D8" s="1"/>
      <c r="E8" s="1"/>
    </row>
    <row r="9" spans="2:5" hidden="1" x14ac:dyDescent="0.25">
      <c r="B9" s="1"/>
      <c r="C9" s="1"/>
      <c r="D9" s="1"/>
      <c r="E9" s="1"/>
    </row>
    <row r="10" spans="2:5" s="3" customFormat="1" ht="20.25" x14ac:dyDescent="0.3">
      <c r="B10" s="282" t="s">
        <v>554</v>
      </c>
      <c r="C10" s="282"/>
      <c r="D10" s="282"/>
      <c r="E10" s="282"/>
    </row>
    <row r="11" spans="2:5" s="3" customFormat="1" ht="16.5" x14ac:dyDescent="0.3">
      <c r="B11" s="325"/>
      <c r="C11" s="325"/>
      <c r="D11" s="325"/>
      <c r="E11" s="325"/>
    </row>
    <row r="12" spans="2:5" s="3" customFormat="1" ht="16.5" x14ac:dyDescent="0.3">
      <c r="B12" s="217"/>
      <c r="C12" s="217"/>
      <c r="D12" s="217"/>
      <c r="E12" s="217"/>
    </row>
    <row r="13" spans="2:5" s="3" customFormat="1" ht="16.5" x14ac:dyDescent="0.3">
      <c r="B13" s="2"/>
      <c r="C13" s="2"/>
      <c r="D13" s="125" t="s">
        <v>555</v>
      </c>
      <c r="E13" s="2"/>
    </row>
    <row r="14" spans="2:5" s="3" customFormat="1" ht="16.5" x14ac:dyDescent="0.3">
      <c r="B14" s="2"/>
      <c r="C14" s="2"/>
      <c r="D14" s="248" t="s">
        <v>556</v>
      </c>
      <c r="E14" s="2"/>
    </row>
    <row r="15" spans="2:5" s="3" customFormat="1" ht="66" x14ac:dyDescent="0.3">
      <c r="B15" s="2"/>
      <c r="C15" s="2"/>
      <c r="D15" s="249" t="s">
        <v>578</v>
      </c>
      <c r="E15" s="2"/>
    </row>
    <row r="16" spans="2:5" s="3" customFormat="1" ht="16.5" x14ac:dyDescent="0.3">
      <c r="B16" s="2"/>
      <c r="C16" s="2"/>
      <c r="D16" s="248" t="s">
        <v>557</v>
      </c>
      <c r="E16" s="2"/>
    </row>
    <row r="17" spans="2:5" s="3" customFormat="1" ht="115.5" x14ac:dyDescent="0.3">
      <c r="B17" s="2"/>
      <c r="C17" s="2"/>
      <c r="D17" s="249" t="s">
        <v>1807</v>
      </c>
      <c r="E17" s="2"/>
    </row>
    <row r="18" spans="2:5" s="3" customFormat="1" ht="16.5" x14ac:dyDescent="0.3">
      <c r="B18" s="2"/>
      <c r="C18" s="2"/>
      <c r="D18" s="248" t="s">
        <v>558</v>
      </c>
      <c r="E18" s="2"/>
    </row>
    <row r="19" spans="2:5" s="3" customFormat="1" ht="49.5" x14ac:dyDescent="0.3">
      <c r="B19" s="2"/>
      <c r="C19" s="2"/>
      <c r="D19" s="249" t="s">
        <v>1808</v>
      </c>
      <c r="E19" s="2"/>
    </row>
    <row r="20" spans="2:5" s="3" customFormat="1" ht="16.5" x14ac:dyDescent="0.3">
      <c r="B20" s="2"/>
      <c r="C20" s="2"/>
      <c r="D20" s="248" t="s">
        <v>559</v>
      </c>
      <c r="E20" s="2"/>
    </row>
    <row r="21" spans="2:5" s="3" customFormat="1" ht="115.5" x14ac:dyDescent="0.3">
      <c r="B21" s="2"/>
      <c r="C21" s="2"/>
      <c r="D21" s="249" t="s">
        <v>755</v>
      </c>
      <c r="E21" s="2"/>
    </row>
    <row r="22" spans="2:5" s="3" customFormat="1" ht="16.5" x14ac:dyDescent="0.3">
      <c r="B22" s="2"/>
      <c r="C22" s="2"/>
      <c r="D22" s="248" t="s">
        <v>560</v>
      </c>
      <c r="E22" s="2"/>
    </row>
    <row r="23" spans="2:5" s="3" customFormat="1" ht="49.5" x14ac:dyDescent="0.3">
      <c r="B23" s="2"/>
      <c r="C23" s="2"/>
      <c r="D23" s="249" t="s">
        <v>756</v>
      </c>
      <c r="E23" s="2"/>
    </row>
    <row r="24" spans="2:5" s="3" customFormat="1" ht="16.5" x14ac:dyDescent="0.3">
      <c r="B24" s="2"/>
      <c r="C24" s="2"/>
      <c r="D24" s="2"/>
      <c r="E24" s="2"/>
    </row>
    <row r="25" spans="2:5" x14ac:dyDescent="0.25">
      <c r="B25" s="1"/>
      <c r="C25" s="1"/>
      <c r="D25" s="1"/>
      <c r="E25" s="1"/>
    </row>
  </sheetData>
  <sheetProtection password="CA59" sheet="1" objects="1" scenarios="1"/>
  <mergeCells count="2">
    <mergeCell ref="B10:E10"/>
    <mergeCell ref="B11:E11"/>
  </mergeCells>
  <phoneticPr fontId="3" type="noConversion"/>
  <pageMargins left="0.75" right="0.75" top="1" bottom="1" header="0.5" footer="0.5"/>
  <pageSetup paperSize="9" orientation="portrait" verticalDpi="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6:E25"/>
  <sheetViews>
    <sheetView showGridLines="0" workbookViewId="0">
      <selection activeCell="D15" sqref="D15"/>
    </sheetView>
  </sheetViews>
  <sheetFormatPr defaultRowHeight="15" x14ac:dyDescent="0.25"/>
  <cols>
    <col min="1" max="1" width="2.7109375" customWidth="1"/>
    <col min="2" max="2" width="4.7109375" customWidth="1"/>
    <col min="4" max="4" width="132.42578125" customWidth="1"/>
    <col min="5" max="5" width="9.28515625" customWidth="1"/>
  </cols>
  <sheetData>
    <row r="6" spans="2:5" x14ac:dyDescent="0.25">
      <c r="B6" s="1"/>
      <c r="C6" s="1"/>
      <c r="D6" s="1"/>
      <c r="E6" s="1"/>
    </row>
    <row r="7" spans="2:5" ht="16.5" x14ac:dyDescent="0.3">
      <c r="B7" s="31" t="str">
        <f>"Selected Project:  "&amp;BasicData!$E$12</f>
        <v>Selected Project:  Bosnia Herzegovina: Mainstreaming Karst Peatlands Conservation Concerns into Key Economic Sectors - KARST</v>
      </c>
      <c r="C7" s="1"/>
      <c r="D7" s="1"/>
      <c r="E7" s="1"/>
    </row>
    <row r="8" spans="2:5" hidden="1" x14ac:dyDescent="0.25">
      <c r="B8" s="1"/>
      <c r="C8" s="1"/>
      <c r="D8" s="1"/>
      <c r="E8" s="1"/>
    </row>
    <row r="9" spans="2:5" hidden="1" x14ac:dyDescent="0.25">
      <c r="B9" s="1"/>
      <c r="C9" s="1"/>
      <c r="D9" s="1"/>
      <c r="E9" s="1"/>
    </row>
    <row r="10" spans="2:5" s="3" customFormat="1" ht="20.25" x14ac:dyDescent="0.3">
      <c r="B10" s="282" t="s">
        <v>561</v>
      </c>
      <c r="C10" s="282"/>
      <c r="D10" s="282"/>
      <c r="E10" s="282"/>
    </row>
    <row r="11" spans="2:5" s="3" customFormat="1" ht="16.5" x14ac:dyDescent="0.3">
      <c r="B11" s="325"/>
      <c r="C11" s="325"/>
      <c r="D11" s="325"/>
      <c r="E11" s="325"/>
    </row>
    <row r="12" spans="2:5" s="3" customFormat="1" ht="16.5" x14ac:dyDescent="0.3">
      <c r="B12" s="217"/>
      <c r="C12" s="217"/>
      <c r="D12" s="217"/>
      <c r="E12" s="217"/>
    </row>
    <row r="13" spans="2:5" s="3" customFormat="1" ht="16.5" x14ac:dyDescent="0.3">
      <c r="B13" s="2"/>
      <c r="C13" s="2"/>
      <c r="D13" s="125" t="s">
        <v>555</v>
      </c>
      <c r="E13" s="2"/>
    </row>
    <row r="14" spans="2:5" s="3" customFormat="1" ht="16.5" x14ac:dyDescent="0.3">
      <c r="B14" s="2"/>
      <c r="C14" s="2"/>
      <c r="D14" s="248" t="s">
        <v>562</v>
      </c>
      <c r="E14" s="2"/>
    </row>
    <row r="15" spans="2:5" s="3" customFormat="1" ht="33" x14ac:dyDescent="0.3">
      <c r="B15" s="2"/>
      <c r="C15" s="2"/>
      <c r="D15" s="249" t="s">
        <v>416</v>
      </c>
      <c r="E15" s="2"/>
    </row>
    <row r="16" spans="2:5" s="3" customFormat="1" ht="16.5" x14ac:dyDescent="0.3">
      <c r="B16" s="2"/>
      <c r="C16" s="2"/>
      <c r="D16" s="248" t="s">
        <v>563</v>
      </c>
      <c r="E16" s="2"/>
    </row>
    <row r="17" spans="2:5" s="3" customFormat="1" ht="33" x14ac:dyDescent="0.3">
      <c r="B17" s="2"/>
      <c r="C17" s="2"/>
      <c r="D17" s="249" t="s">
        <v>564</v>
      </c>
      <c r="E17" s="2"/>
    </row>
    <row r="18" spans="2:5" s="3" customFormat="1" ht="16.5" x14ac:dyDescent="0.3">
      <c r="B18" s="2"/>
      <c r="C18" s="2"/>
      <c r="D18" s="248" t="s">
        <v>565</v>
      </c>
      <c r="E18" s="2"/>
    </row>
    <row r="19" spans="2:5" s="3" customFormat="1" ht="49.5" x14ac:dyDescent="0.3">
      <c r="B19" s="2"/>
      <c r="C19" s="2"/>
      <c r="D19" s="249" t="s">
        <v>417</v>
      </c>
      <c r="E19" s="2"/>
    </row>
    <row r="20" spans="2:5" s="3" customFormat="1" ht="16.5" x14ac:dyDescent="0.3">
      <c r="B20" s="2"/>
      <c r="C20" s="2"/>
      <c r="D20" s="248" t="s">
        <v>566</v>
      </c>
      <c r="E20" s="2"/>
    </row>
    <row r="21" spans="2:5" s="3" customFormat="1" ht="49.5" customHeight="1" x14ac:dyDescent="0.3">
      <c r="B21" s="2"/>
      <c r="C21" s="2"/>
      <c r="D21" s="249" t="s">
        <v>418</v>
      </c>
      <c r="E21" s="2"/>
    </row>
    <row r="22" spans="2:5" ht="16.5" x14ac:dyDescent="0.25">
      <c r="B22" s="1"/>
      <c r="C22" s="1"/>
      <c r="D22" s="248" t="s">
        <v>567</v>
      </c>
      <c r="E22" s="1"/>
    </row>
    <row r="23" spans="2:5" ht="82.5" x14ac:dyDescent="0.25">
      <c r="B23" s="1"/>
      <c r="C23" s="1"/>
      <c r="D23" s="249" t="s">
        <v>577</v>
      </c>
      <c r="E23" s="1"/>
    </row>
    <row r="24" spans="2:5" x14ac:dyDescent="0.25">
      <c r="B24" s="1"/>
      <c r="C24" s="1"/>
      <c r="D24" s="250"/>
      <c r="E24" s="1"/>
    </row>
    <row r="25" spans="2:5" x14ac:dyDescent="0.25">
      <c r="B25" s="1"/>
      <c r="C25" s="1"/>
      <c r="D25" s="1"/>
      <c r="E25" s="1"/>
    </row>
  </sheetData>
  <sheetProtection password="CA59" sheet="1" objects="1" scenarios="1"/>
  <mergeCells count="2">
    <mergeCell ref="B10:E10"/>
    <mergeCell ref="B11:E11"/>
  </mergeCells>
  <phoneticPr fontId="3" type="noConversion"/>
  <pageMargins left="0.75" right="0.75" top="1" bottom="1"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361"/>
  <sheetViews>
    <sheetView topLeftCell="A65" workbookViewId="0">
      <selection activeCell="D362" sqref="D362"/>
    </sheetView>
  </sheetViews>
  <sheetFormatPr defaultRowHeight="15" x14ac:dyDescent="0.25"/>
  <cols>
    <col min="1" max="1" width="12.7109375" style="169" bestFit="1" customWidth="1"/>
    <col min="2" max="2" width="6" style="169" customWidth="1"/>
    <col min="3" max="3" width="21.42578125" style="169" customWidth="1"/>
    <col min="4" max="4" width="8.5703125" style="169" customWidth="1"/>
    <col min="5" max="5" width="6" style="169" customWidth="1"/>
    <col min="6" max="6" width="6" style="192" customWidth="1"/>
    <col min="7" max="8" width="40.85546875" style="186" customWidth="1"/>
  </cols>
  <sheetData>
    <row r="1" spans="1:16" x14ac:dyDescent="0.25">
      <c r="A1" s="149" t="s">
        <v>429</v>
      </c>
      <c r="B1" s="149" t="s">
        <v>430</v>
      </c>
      <c r="C1" s="149" t="s">
        <v>431</v>
      </c>
      <c r="D1" s="149"/>
      <c r="E1" s="149" t="s">
        <v>432</v>
      </c>
      <c r="F1" s="183" t="s">
        <v>433</v>
      </c>
      <c r="G1" s="275"/>
      <c r="H1" s="275"/>
      <c r="O1">
        <v>1</v>
      </c>
      <c r="P1" t="s">
        <v>1488</v>
      </c>
    </row>
    <row r="2" spans="1:16" x14ac:dyDescent="0.25">
      <c r="A2" s="149"/>
      <c r="B2" s="149"/>
      <c r="C2" s="149"/>
      <c r="D2" s="149"/>
      <c r="E2" s="149"/>
      <c r="F2" s="183"/>
      <c r="G2" s="275"/>
      <c r="H2" s="275"/>
      <c r="O2">
        <f>O1+1</f>
        <v>2</v>
      </c>
      <c r="P2" t="s">
        <v>1489</v>
      </c>
    </row>
    <row r="3" spans="1:16" x14ac:dyDescent="0.25">
      <c r="A3" s="149"/>
      <c r="B3" s="149"/>
      <c r="C3" s="149"/>
      <c r="D3" s="149"/>
      <c r="E3" s="149"/>
      <c r="F3" s="183"/>
      <c r="G3" s="275"/>
      <c r="H3" s="275"/>
      <c r="O3">
        <f t="shared" ref="O3:O12" si="0">O2+1</f>
        <v>3</v>
      </c>
      <c r="P3" t="s">
        <v>1490</v>
      </c>
    </row>
    <row r="4" spans="1:16" x14ac:dyDescent="0.25">
      <c r="A4" s="149"/>
      <c r="B4" s="149"/>
      <c r="C4" s="149"/>
      <c r="D4" s="149"/>
      <c r="E4" s="149"/>
      <c r="F4" s="183"/>
      <c r="G4" s="275"/>
      <c r="H4" s="275"/>
      <c r="O4">
        <f t="shared" si="0"/>
        <v>4</v>
      </c>
      <c r="P4" t="s">
        <v>1491</v>
      </c>
    </row>
    <row r="5" spans="1:16" x14ac:dyDescent="0.25">
      <c r="A5" s="149"/>
      <c r="B5" s="149"/>
      <c r="C5" s="149"/>
      <c r="D5" s="149"/>
      <c r="E5" s="149"/>
      <c r="F5" s="183"/>
      <c r="G5" s="275"/>
      <c r="H5" s="275"/>
      <c r="O5">
        <f t="shared" si="0"/>
        <v>5</v>
      </c>
      <c r="P5" t="s">
        <v>1257</v>
      </c>
    </row>
    <row r="6" spans="1:16" x14ac:dyDescent="0.25">
      <c r="A6" s="149"/>
      <c r="B6" s="149"/>
      <c r="C6" s="149"/>
      <c r="D6" s="149"/>
      <c r="E6" s="149"/>
      <c r="F6" s="183"/>
      <c r="G6" s="275"/>
      <c r="H6" s="275"/>
      <c r="O6">
        <f t="shared" si="0"/>
        <v>6</v>
      </c>
      <c r="P6" t="s">
        <v>1492</v>
      </c>
    </row>
    <row r="7" spans="1:16" x14ac:dyDescent="0.25">
      <c r="A7" s="149"/>
      <c r="B7" s="149"/>
      <c r="C7" s="149"/>
      <c r="D7" s="149"/>
      <c r="E7" s="149"/>
      <c r="F7" s="183"/>
      <c r="G7" s="275"/>
      <c r="H7" s="275"/>
      <c r="O7">
        <f t="shared" si="0"/>
        <v>7</v>
      </c>
      <c r="P7" t="s">
        <v>1493</v>
      </c>
    </row>
    <row r="8" spans="1:16" x14ac:dyDescent="0.25">
      <c r="A8" s="149"/>
      <c r="B8" s="149"/>
      <c r="C8" s="149"/>
      <c r="D8" s="149"/>
      <c r="E8" s="149"/>
      <c r="F8" s="183"/>
      <c r="G8" s="275"/>
      <c r="H8" s="275"/>
      <c r="O8">
        <f t="shared" si="0"/>
        <v>8</v>
      </c>
      <c r="P8" t="s">
        <v>1494</v>
      </c>
    </row>
    <row r="9" spans="1:16" x14ac:dyDescent="0.25">
      <c r="A9" s="149"/>
      <c r="B9" s="149"/>
      <c r="C9" s="149"/>
      <c r="D9" s="149"/>
      <c r="E9" s="149"/>
      <c r="F9" s="183"/>
      <c r="G9" s="275"/>
      <c r="H9" s="275"/>
      <c r="O9">
        <f t="shared" si="0"/>
        <v>9</v>
      </c>
      <c r="P9" t="s">
        <v>1495</v>
      </c>
    </row>
    <row r="10" spans="1:16" ht="18.75" x14ac:dyDescent="0.3">
      <c r="A10" s="149"/>
      <c r="B10" s="149"/>
      <c r="C10" s="149"/>
      <c r="D10" s="149"/>
      <c r="E10" s="149"/>
      <c r="F10" s="183"/>
      <c r="G10" s="278" t="s">
        <v>653</v>
      </c>
      <c r="H10" s="278"/>
      <c r="O10">
        <f t="shared" si="0"/>
        <v>10</v>
      </c>
      <c r="P10" t="s">
        <v>1496</v>
      </c>
    </row>
    <row r="11" spans="1:16" ht="36" customHeight="1" x14ac:dyDescent="0.3">
      <c r="A11" s="149"/>
      <c r="B11" s="149"/>
      <c r="C11" s="149"/>
      <c r="D11" s="149"/>
      <c r="E11" s="149"/>
      <c r="F11" s="183"/>
      <c r="G11" s="279" t="s">
        <v>652</v>
      </c>
      <c r="H11" s="279"/>
      <c r="O11">
        <f t="shared" si="0"/>
        <v>11</v>
      </c>
      <c r="P11" t="s">
        <v>1497</v>
      </c>
    </row>
    <row r="12" spans="1:16" x14ac:dyDescent="0.25">
      <c r="A12" s="149"/>
      <c r="B12" s="149"/>
      <c r="C12" s="149"/>
      <c r="D12" s="149"/>
      <c r="E12" s="149"/>
      <c r="F12" s="183"/>
      <c r="G12" s="275"/>
      <c r="H12" s="275"/>
      <c r="O12">
        <f t="shared" si="0"/>
        <v>12</v>
      </c>
      <c r="P12" t="s">
        <v>1498</v>
      </c>
    </row>
    <row r="13" spans="1:16" x14ac:dyDescent="0.25">
      <c r="A13" s="169" t="s">
        <v>435</v>
      </c>
      <c r="B13" s="169" t="s">
        <v>436</v>
      </c>
      <c r="C13" s="169" t="s">
        <v>1516</v>
      </c>
      <c r="D13" s="169" t="s">
        <v>437</v>
      </c>
      <c r="E13" s="169" t="s">
        <v>438</v>
      </c>
      <c r="F13" s="184" t="s">
        <v>439</v>
      </c>
      <c r="G13" s="280" t="str">
        <f>IF(I13="","",I13)</f>
        <v>227 - Biodiversity Conservation and Protected Area Management</v>
      </c>
      <c r="H13" s="280"/>
      <c r="I13" t="s">
        <v>1483</v>
      </c>
    </row>
    <row r="14" spans="1:16" x14ac:dyDescent="0.25">
      <c r="A14" s="149"/>
      <c r="B14" s="149"/>
      <c r="C14" s="149"/>
      <c r="D14" s="149"/>
      <c r="E14" s="149"/>
      <c r="F14" s="183"/>
      <c r="G14" s="275"/>
      <c r="H14" s="275"/>
    </row>
    <row r="15" spans="1:16" s="169" customFormat="1" x14ac:dyDescent="0.25">
      <c r="A15" s="169" t="s">
        <v>435</v>
      </c>
      <c r="B15" s="169" t="s">
        <v>452</v>
      </c>
      <c r="C15" s="169" t="s">
        <v>1520</v>
      </c>
      <c r="D15" s="169" t="s">
        <v>453</v>
      </c>
      <c r="E15" s="169" t="s">
        <v>454</v>
      </c>
      <c r="F15" s="185" t="s">
        <v>455</v>
      </c>
      <c r="G15" s="198" t="s">
        <v>455</v>
      </c>
      <c r="H15" s="186" t="str">
        <f>IF(I15="","",I15)</f>
        <v>FP</v>
      </c>
      <c r="I15" t="s">
        <v>1426</v>
      </c>
      <c r="J15"/>
    </row>
    <row r="16" spans="1:16" s="169" customFormat="1" x14ac:dyDescent="0.25">
      <c r="A16" s="169" t="s">
        <v>435</v>
      </c>
      <c r="B16" s="169" t="s">
        <v>463</v>
      </c>
      <c r="C16" s="169" t="s">
        <v>1248</v>
      </c>
      <c r="D16" s="169" t="s">
        <v>464</v>
      </c>
      <c r="E16" s="169" t="s">
        <v>454</v>
      </c>
      <c r="F16" s="187" t="s">
        <v>465</v>
      </c>
      <c r="G16" s="198" t="s">
        <v>465</v>
      </c>
      <c r="H16" s="186" t="str">
        <f>IF(I16="","",I16)</f>
        <v>Biodiversity</v>
      </c>
      <c r="I16" t="s">
        <v>1504</v>
      </c>
      <c r="J16"/>
    </row>
    <row r="17" spans="1:13" s="169" customFormat="1" x14ac:dyDescent="0.25">
      <c r="A17" s="169" t="s">
        <v>1412</v>
      </c>
      <c r="B17" s="169" t="s">
        <v>1704</v>
      </c>
      <c r="C17" s="169" t="s">
        <v>1277</v>
      </c>
      <c r="D17" s="169" t="s">
        <v>1705</v>
      </c>
      <c r="E17" s="169" t="s">
        <v>438</v>
      </c>
      <c r="F17" s="188" t="s">
        <v>1277</v>
      </c>
      <c r="G17" s="198" t="s">
        <v>654</v>
      </c>
      <c r="H17" s="186" t="str">
        <f>IF(I17="","",I17)</f>
        <v>Mirey Atallah-Auge</v>
      </c>
      <c r="I17" t="s">
        <v>206</v>
      </c>
      <c r="J17"/>
    </row>
    <row r="18" spans="1:13" x14ac:dyDescent="0.25">
      <c r="A18" s="149"/>
      <c r="B18" s="149"/>
      <c r="C18" s="149"/>
      <c r="D18" s="149"/>
      <c r="E18" s="149"/>
      <c r="F18" s="183"/>
      <c r="G18" s="198" t="s">
        <v>655</v>
      </c>
      <c r="H18" s="186" t="str">
        <f>IF(I357="","",H357)</f>
        <v xml:space="preserve">Syria, </v>
      </c>
    </row>
    <row r="19" spans="1:13" s="169" customFormat="1" x14ac:dyDescent="0.25">
      <c r="A19" s="169" t="s">
        <v>435</v>
      </c>
      <c r="B19" s="169" t="s">
        <v>478</v>
      </c>
      <c r="C19" s="169" t="s">
        <v>919</v>
      </c>
      <c r="D19" s="169" t="s">
        <v>479</v>
      </c>
      <c r="E19" s="169" t="s">
        <v>474</v>
      </c>
      <c r="F19" s="189" t="s">
        <v>919</v>
      </c>
      <c r="G19" s="198" t="s">
        <v>656</v>
      </c>
      <c r="H19" s="186" t="str">
        <f>IF(I19="","",K19&amp;"-"&amp;L19&amp;"-"&amp;M19)</f>
        <v>18-Feb-2005</v>
      </c>
      <c r="I19">
        <v>38401</v>
      </c>
      <c r="J19"/>
      <c r="K19">
        <f>DAY(I19)</f>
        <v>18</v>
      </c>
      <c r="L19" t="str">
        <f>VLOOKUP(MONTH(I19),O:P,2,FALSE)</f>
        <v>Feb</v>
      </c>
      <c r="M19">
        <f>YEAR(I19)</f>
        <v>2005</v>
      </c>
    </row>
    <row r="20" spans="1:13" s="169" customFormat="1" x14ac:dyDescent="0.25">
      <c r="A20" s="169" t="s">
        <v>435</v>
      </c>
      <c r="B20" s="169" t="s">
        <v>581</v>
      </c>
      <c r="C20" s="169" t="s">
        <v>870</v>
      </c>
      <c r="D20" s="169" t="s">
        <v>582</v>
      </c>
      <c r="E20" s="169" t="s">
        <v>474</v>
      </c>
      <c r="F20" s="189" t="s">
        <v>870</v>
      </c>
      <c r="G20" s="198" t="s">
        <v>657</v>
      </c>
      <c r="H20" s="186" t="str">
        <f>IF(I20="","",K20&amp;"-"&amp;L20&amp;"-"&amp;M20)</f>
        <v>15-Aug-2012</v>
      </c>
      <c r="I20">
        <v>41136</v>
      </c>
      <c r="J20"/>
      <c r="K20">
        <f>DAY(I20)</f>
        <v>15</v>
      </c>
      <c r="L20" t="str">
        <f>VLOOKUP(MONTH(I20),O:P,2,FALSE)</f>
        <v>Aug</v>
      </c>
      <c r="M20">
        <f>YEAR(I20)</f>
        <v>2012</v>
      </c>
    </row>
    <row r="21" spans="1:13" x14ac:dyDescent="0.25">
      <c r="A21" s="149"/>
      <c r="B21" s="149"/>
      <c r="C21" s="149"/>
      <c r="D21" s="149"/>
      <c r="E21" s="149"/>
      <c r="F21" s="183"/>
      <c r="G21" s="275"/>
      <c r="H21" s="275"/>
    </row>
    <row r="22" spans="1:13" ht="15.75" x14ac:dyDescent="0.25">
      <c r="A22" s="149"/>
      <c r="B22" s="149"/>
      <c r="C22" s="149"/>
      <c r="D22" s="149"/>
      <c r="E22" s="149"/>
      <c r="F22" s="183"/>
      <c r="G22" s="274" t="s">
        <v>658</v>
      </c>
      <c r="H22" s="274"/>
    </row>
    <row r="23" spans="1:13" x14ac:dyDescent="0.25">
      <c r="A23" s="169" t="s">
        <v>435</v>
      </c>
      <c r="B23" s="169" t="s">
        <v>440</v>
      </c>
      <c r="C23" s="169" t="s">
        <v>1515</v>
      </c>
      <c r="D23" s="169" t="s">
        <v>441</v>
      </c>
      <c r="E23" s="169" t="s">
        <v>438</v>
      </c>
      <c r="F23" s="184" t="s">
        <v>1515</v>
      </c>
      <c r="G23" s="273" t="str">
        <f>IF(I23="","",I23)</f>
        <v>The project will demonstrate practical methods of protected area management that effectively conserve biodiversity and protect the interests of local communities while supporting the consolidation of an enabling environment that will facilitate replication throughout the country. In order to achieve this objective, the project will produce three outcomes: (i) Policies, legislation and institutional systems are in place that allow for the wise selection and effective operation of protected areas that conserve globally significant biodiversity; (ii) Effective techniques for PA management and biodiversity conservation have been demonstrated at three sites totaling approximately 60,000 ha. and are available for replication, and; (iii) Sustainable use of natural resources in and around protected areas has been demonstrated through the development and implementation of a program for alternative sustainable livelihoods and community resource management.</v>
      </c>
      <c r="H23" s="273"/>
      <c r="I23" t="s">
        <v>1175</v>
      </c>
    </row>
    <row r="24" spans="1:13" x14ac:dyDescent="0.25">
      <c r="A24" s="149"/>
      <c r="B24" s="149"/>
      <c r="C24" s="149"/>
      <c r="D24" s="149"/>
      <c r="E24" s="149"/>
      <c r="F24" s="183"/>
      <c r="G24" s="275"/>
      <c r="H24" s="275"/>
    </row>
    <row r="25" spans="1:13" ht="15.75" x14ac:dyDescent="0.25">
      <c r="A25" s="149"/>
      <c r="B25" s="149"/>
      <c r="C25" s="149"/>
      <c r="D25" s="149"/>
      <c r="E25" s="149"/>
      <c r="F25" s="183"/>
      <c r="G25" s="274" t="s">
        <v>659</v>
      </c>
      <c r="H25" s="274"/>
    </row>
    <row r="26" spans="1:13" s="169" customFormat="1" x14ac:dyDescent="0.25">
      <c r="A26" s="169" t="s">
        <v>435</v>
      </c>
      <c r="B26" s="169" t="s">
        <v>1662</v>
      </c>
      <c r="C26" s="169" t="s">
        <v>1274</v>
      </c>
      <c r="D26" s="169" t="s">
        <v>1663</v>
      </c>
      <c r="E26" s="169" t="s">
        <v>438</v>
      </c>
      <c r="F26" s="185" t="str">
        <f>LEFT(C26,25)</f>
        <v xml:space="preserve">List documents/ reports/ </v>
      </c>
      <c r="G26" s="273" t="str">
        <f>IF(I26="","",I26)</f>
        <v xml:space="preserve">4 reports on Project identification and progress.
2 brochures on project 3 sites.
18article at local newspaper.
                                                                                                                                                                                                                                                                                                                              </v>
      </c>
      <c r="H26" s="273"/>
      <c r="I26" t="s">
        <v>1177</v>
      </c>
      <c r="J26"/>
    </row>
    <row r="27" spans="1:13" x14ac:dyDescent="0.25">
      <c r="A27" s="149"/>
      <c r="B27" s="149"/>
      <c r="C27" s="149"/>
      <c r="D27" s="149"/>
      <c r="E27" s="149"/>
      <c r="F27" s="183"/>
      <c r="G27" s="275"/>
      <c r="H27" s="275"/>
    </row>
    <row r="28" spans="1:13" ht="15.75" x14ac:dyDescent="0.25">
      <c r="A28" s="149"/>
      <c r="B28" s="149"/>
      <c r="C28" s="149"/>
      <c r="D28" s="149"/>
      <c r="E28" s="149"/>
      <c r="F28" s="183"/>
      <c r="G28" s="274" t="s">
        <v>660</v>
      </c>
      <c r="H28" s="274"/>
    </row>
    <row r="29" spans="1:13" s="169" customFormat="1" x14ac:dyDescent="0.25">
      <c r="A29" s="169" t="s">
        <v>435</v>
      </c>
      <c r="B29" s="169" t="s">
        <v>1664</v>
      </c>
      <c r="C29" s="169" t="s">
        <v>1275</v>
      </c>
      <c r="D29" s="169" t="s">
        <v>1665</v>
      </c>
      <c r="E29" s="169" t="s">
        <v>438</v>
      </c>
      <c r="F29" s="185" t="str">
        <f>LEFT(C29,25)</f>
        <v xml:space="preserve">List the Website address </v>
      </c>
      <c r="G29" s="273" t="str">
        <f>IF(I29="","",I29)</f>
        <v>www.pa-syria.com</v>
      </c>
      <c r="H29" s="273"/>
      <c r="I29" t="s">
        <v>1178</v>
      </c>
      <c r="J29"/>
    </row>
    <row r="30" spans="1:13" x14ac:dyDescent="0.25">
      <c r="A30" s="149"/>
      <c r="B30" s="149"/>
      <c r="C30" s="149"/>
      <c r="D30" s="149"/>
      <c r="E30" s="149"/>
      <c r="F30" s="183"/>
      <c r="G30" s="275"/>
      <c r="H30" s="275"/>
    </row>
    <row r="31" spans="1:13" ht="15.75" x14ac:dyDescent="0.25">
      <c r="A31" s="149"/>
      <c r="B31" s="149"/>
      <c r="C31" s="149"/>
      <c r="D31" s="149"/>
      <c r="E31" s="149"/>
      <c r="F31" s="183"/>
      <c r="G31" s="274" t="s">
        <v>661</v>
      </c>
      <c r="H31" s="274"/>
    </row>
    <row r="32" spans="1:13" x14ac:dyDescent="0.25">
      <c r="A32" s="169" t="s">
        <v>1412</v>
      </c>
      <c r="B32" s="169" t="s">
        <v>1701</v>
      </c>
      <c r="C32" s="169" t="s">
        <v>1702</v>
      </c>
      <c r="D32" s="169" t="s">
        <v>1703</v>
      </c>
      <c r="E32" s="169" t="s">
        <v>438</v>
      </c>
      <c r="F32" s="188" t="str">
        <f>LEFT(C32,25)</f>
        <v>General Comment (500 word</v>
      </c>
      <c r="G32" s="277" t="str">
        <f>IF(I32="","",I32)</f>
        <v>Syria boasts significant diversity and potential for contributing to global efforts for conserving biodiversity and ecosystem functions, in particular with regards to terrestrial diversity given its limited coastline (212km). With 1.9% of its land reported as protected (WCMC) Syria has an incredible potential for expanding its PA system, enhancing ecosystem representativity and leap-frogging PA management approaches by incorporating best pratices and global lessons. Most notably, terrestrial ecosystems of global importance include Mediterranean Forest, Woodland and Scrubs as well as the Anatolian Freshwater ecosystem, both of which are classified as critical/threatened in terms of their conservation status. Positive trends have however been noted in the past decade, for example with an increase in forest cover from 372,000 ha in 1990 to 461,000 ha in 2005; that being said, the total forest cover remains at 2.51% well below globally agreed targets. Finally, Syria is of global interest as well for its contribution to the conservation of globally important bird population, with 145 breeding birds recorded in the country (and increasing with finer census).  
The project was initiated in Syria at a time when conservation was still nascent, and following only one previous GEF investment in biodiversity, the World Bank supported protected areas project that was closed in an anticipated manner. The project was designed as a demonstration project, with the view that testing, piloting and learning by doing to tailor international best practice to the local context would be needed. The project objective was rearticulated following a retrofitting exercise as follows: "To demonstrate practical methods of protected area management that effectively conserve biodiversity and protect the interest of local communities while supporting the consolidation of an enabling environment that will facilitate replication and effective PA management throughout the country". This clearly demonstrates the fact that most requisite elements for effective PA management were still lacking and needed to be instated. The project therefore aims at achieving this objective and consequently laying the foundation for PA management through three outcomes: a first which aims at providing an appropriate and effective enabling environment (policy, legal and institutional levels) for PA management; a second which targets technical capacity gaps and techniques for PA management; a final outcome that adresses sustainable use and PA benefits beyond boundaries and beyond conservation per se. The premises on which the project was built and barriers for meeting Syria's obligations under the CBD with regards to protected areas management are still very much valid. However, the project will only aim to address immediate and foundational elements; at some stage, consideration should be given for furthering PA management effectiveness through a targeted project for implementing Syria's PA system plan and supporting its financial sustainability. For the time being, lessons and trends from global practice are being transfered to the project through UNDP's networks, international technical assistance and regional exchanges and cooperation, however the overall environment in Syria is not yet conducive for more sophistication in approaches beyond those advocated by the project. 
Overall and following two events in 2007/2008 (i) the conduct of the mid-term evaluation, preparation of a management response and revision of the logframe; (ii) increased international technical assistance and in particular provision of regional technical assistance on a full time basis, the project has made significant strides in correcting its course and catching up on its previous delays. It is on this basis that the project is rated as satisfactory in terms of both its progress towards meeting objectives and project implementation. 
Should the project team continue with the same dynamism and the national institutions continue to avail their support and remain involved in the processes as they have been so far, the project might likely overachieve, in particular with regards to support to the Syrian government in designing a PA system plan. 
It should be noted that since the mid-term evaluation, a mission has been conducted for the preparation of a management response and adjustment of the log-frame as recommended by the MTE. This exercise (November 2008) was coached by UNDP/GEF RTA but undertaken in full by the project constituency. This exercise was followed by a joint supervision mission - UNDP/GEF RTA; UNDP CO; GEF OFP; National project counterparts; project team - in April 2009. During the supervision mission it was clear that all efforts had been collectively made to address concerns expressed in the MTE, and that the project was back on track. Despite some remaining glitches in coordination, implementation, procurement and management, the project is well on track and the High risk rating resulting from the application of the formula does not necessarily reflect the actual risk situation of the project. Indeed, although there are 3 critical risks facing the project, the team has put in place a robust risk monitoring and mitigation process (following training delivered by the CO).</v>
      </c>
      <c r="H32" s="277"/>
      <c r="I32" t="s">
        <v>211</v>
      </c>
    </row>
    <row r="33" spans="1:9" x14ac:dyDescent="0.25">
      <c r="G33" s="275"/>
      <c r="H33" s="275"/>
    </row>
    <row r="34" spans="1:9" ht="15.75" x14ac:dyDescent="0.25">
      <c r="G34" s="274" t="s">
        <v>662</v>
      </c>
      <c r="H34" s="274"/>
    </row>
    <row r="35" spans="1:9" x14ac:dyDescent="0.25">
      <c r="F35" s="183"/>
      <c r="G35" s="193" t="s">
        <v>665</v>
      </c>
    </row>
    <row r="36" spans="1:9" x14ac:dyDescent="0.25">
      <c r="A36" s="169" t="s">
        <v>1794</v>
      </c>
      <c r="B36" s="169" t="s">
        <v>1713</v>
      </c>
      <c r="C36" s="169" t="s">
        <v>393</v>
      </c>
      <c r="D36" s="169" t="s">
        <v>1742</v>
      </c>
      <c r="E36" s="169" t="s">
        <v>438</v>
      </c>
      <c r="F36" s="194" t="s">
        <v>1794</v>
      </c>
      <c r="G36" s="277" t="str">
        <f>IF(I36="","",I36)</f>
        <v/>
      </c>
      <c r="H36" s="277"/>
    </row>
    <row r="37" spans="1:9" x14ac:dyDescent="0.25">
      <c r="F37" s="183"/>
      <c r="G37" s="275"/>
      <c r="H37" s="275"/>
    </row>
    <row r="38" spans="1:9" x14ac:dyDescent="0.25">
      <c r="F38" s="183"/>
      <c r="G38" s="193" t="s">
        <v>664</v>
      </c>
    </row>
    <row r="39" spans="1:9" x14ac:dyDescent="0.25">
      <c r="A39" s="169" t="s">
        <v>1711</v>
      </c>
      <c r="B39" s="169" t="s">
        <v>1712</v>
      </c>
      <c r="C39" s="169" t="s">
        <v>575</v>
      </c>
      <c r="D39" s="169" t="s">
        <v>1713</v>
      </c>
      <c r="E39" s="169" t="s">
        <v>438</v>
      </c>
      <c r="F39" s="195" t="str">
        <f>LEFT(C39,25)</f>
        <v>Please use following comm</v>
      </c>
      <c r="G39" s="277" t="str">
        <f>IF(I39="","",I39)</f>
        <v/>
      </c>
      <c r="H39" s="277"/>
    </row>
    <row r="40" spans="1:9" x14ac:dyDescent="0.25">
      <c r="G40" s="275"/>
      <c r="H40" s="275"/>
    </row>
    <row r="41" spans="1:9" x14ac:dyDescent="0.25">
      <c r="F41" s="183"/>
      <c r="G41" s="193" t="s">
        <v>663</v>
      </c>
    </row>
    <row r="42" spans="1:9" x14ac:dyDescent="0.25">
      <c r="A42" s="169" t="s">
        <v>1711</v>
      </c>
      <c r="B42" s="169" t="s">
        <v>1714</v>
      </c>
      <c r="C42" s="169" t="s">
        <v>576</v>
      </c>
      <c r="D42" s="169" t="s">
        <v>1686</v>
      </c>
      <c r="E42" s="169" t="s">
        <v>438</v>
      </c>
      <c r="F42" s="195" t="str">
        <f>LEFT(C42,25)</f>
        <v>List the dates of site vi</v>
      </c>
      <c r="G42" s="277" t="str">
        <f>IF(I42="","",I42)</f>
        <v>9 April 2009 Hassakeh, Jabal Abdul azil site  ; 11 April   Lattakia, Al Foronloq site;12 April  Hama , Abu-qoubeis site.</v>
      </c>
      <c r="H42" s="277"/>
      <c r="I42" t="s">
        <v>207</v>
      </c>
    </row>
    <row r="43" spans="1:9" x14ac:dyDescent="0.25">
      <c r="F43" s="183"/>
      <c r="G43" s="275"/>
      <c r="H43" s="275"/>
    </row>
    <row r="44" spans="1:9" x14ac:dyDescent="0.25">
      <c r="F44" s="183"/>
      <c r="G44" s="193" t="s">
        <v>666</v>
      </c>
    </row>
    <row r="45" spans="1:9" x14ac:dyDescent="0.25">
      <c r="A45" s="169" t="s">
        <v>1711</v>
      </c>
      <c r="B45" s="169" t="s">
        <v>1715</v>
      </c>
      <c r="C45" s="169" t="s">
        <v>394</v>
      </c>
      <c r="D45" s="169" t="s">
        <v>1690</v>
      </c>
      <c r="E45" s="169" t="s">
        <v>438</v>
      </c>
      <c r="F45" s="195" t="str">
        <f>LEFT(C45,25)</f>
        <v>Add other comments here t</v>
      </c>
      <c r="G45" s="277" t="str">
        <f>IF(I45="","",I45)</f>
        <v>Site visits were part of a monitoring field mission to follow up on the MTE recommendation and to investigate on progress made in implementing the MTE recommendations and the management response.</v>
      </c>
      <c r="H45" s="277"/>
      <c r="I45" t="s">
        <v>208</v>
      </c>
    </row>
    <row r="46" spans="1:9" x14ac:dyDescent="0.25">
      <c r="F46" s="183"/>
      <c r="G46" s="275"/>
      <c r="H46" s="275"/>
    </row>
    <row r="47" spans="1:9" x14ac:dyDescent="0.25">
      <c r="A47" s="180" t="s">
        <v>667</v>
      </c>
      <c r="F47" s="183"/>
      <c r="G47" s="275"/>
      <c r="H47" s="275"/>
    </row>
    <row r="48" spans="1:9" x14ac:dyDescent="0.25">
      <c r="F48" s="183"/>
      <c r="G48" s="275"/>
      <c r="H48" s="275"/>
    </row>
    <row r="49" spans="1:9" x14ac:dyDescent="0.25">
      <c r="F49" s="183"/>
      <c r="G49" s="275"/>
      <c r="H49" s="275"/>
    </row>
    <row r="50" spans="1:9" ht="15.75" x14ac:dyDescent="0.25">
      <c r="G50" s="274" t="s">
        <v>668</v>
      </c>
      <c r="H50" s="274"/>
    </row>
    <row r="51" spans="1:9" x14ac:dyDescent="0.25">
      <c r="G51" s="190" t="s">
        <v>1276</v>
      </c>
    </row>
    <row r="52" spans="1:9" x14ac:dyDescent="0.25">
      <c r="A52" s="169" t="s">
        <v>1548</v>
      </c>
      <c r="B52" s="169" t="s">
        <v>1684</v>
      </c>
      <c r="C52" s="169" t="s">
        <v>1329</v>
      </c>
      <c r="D52" s="169" t="s">
        <v>1685</v>
      </c>
      <c r="G52" s="196" t="s">
        <v>678</v>
      </c>
      <c r="H52" s="186" t="str">
        <f t="shared" ref="H52:H75" si="1">IF(I52="","",I52)</f>
        <v>S</v>
      </c>
      <c r="I52" t="s">
        <v>1285</v>
      </c>
    </row>
    <row r="53" spans="1:9" x14ac:dyDescent="0.25">
      <c r="A53" s="169" t="s">
        <v>1548</v>
      </c>
      <c r="B53" s="169" t="s">
        <v>1684</v>
      </c>
      <c r="C53" s="169" t="s">
        <v>1329</v>
      </c>
      <c r="D53" s="169" t="s">
        <v>1743</v>
      </c>
      <c r="G53" s="196" t="s">
        <v>679</v>
      </c>
      <c r="H53" s="186" t="str">
        <f t="shared" si="1"/>
        <v>HS - Highly Satisfactory</v>
      </c>
      <c r="I53" t="s">
        <v>527</v>
      </c>
    </row>
    <row r="54" spans="1:9" x14ac:dyDescent="0.25">
      <c r="A54" s="169" t="s">
        <v>1548</v>
      </c>
      <c r="B54" s="169" t="s">
        <v>1684</v>
      </c>
      <c r="C54" s="169" t="s">
        <v>1329</v>
      </c>
      <c r="D54" s="169" t="s">
        <v>672</v>
      </c>
      <c r="G54" s="196" t="s">
        <v>881</v>
      </c>
      <c r="H54" s="186" t="str">
        <f t="shared" si="1"/>
        <v/>
      </c>
    </row>
    <row r="55" spans="1:9" x14ac:dyDescent="0.25">
      <c r="A55" s="169" t="s">
        <v>1548</v>
      </c>
      <c r="B55" s="169" t="s">
        <v>1684</v>
      </c>
      <c r="C55" s="169" t="s">
        <v>1329</v>
      </c>
      <c r="D55" s="169" t="s">
        <v>673</v>
      </c>
      <c r="G55" s="196" t="s">
        <v>301</v>
      </c>
      <c r="H55" s="186" t="str">
        <f t="shared" si="1"/>
        <v xml:space="preserve">The project has implemented the activities of annual plan in line with MTE recommendations. </v>
      </c>
      <c r="I55" t="s">
        <v>209</v>
      </c>
    </row>
    <row r="56" spans="1:9" x14ac:dyDescent="0.25">
      <c r="G56" s="190" t="s">
        <v>737</v>
      </c>
    </row>
    <row r="57" spans="1:9" x14ac:dyDescent="0.25">
      <c r="A57" s="169" t="s">
        <v>1548</v>
      </c>
      <c r="B57" s="169" t="s">
        <v>1714</v>
      </c>
      <c r="C57" s="169" t="s">
        <v>1203</v>
      </c>
      <c r="D57" s="169" t="s">
        <v>674</v>
      </c>
      <c r="G57" s="196" t="s">
        <v>678</v>
      </c>
      <c r="H57" s="186" t="str">
        <f t="shared" si="1"/>
        <v>S</v>
      </c>
      <c r="I57" t="s">
        <v>1285</v>
      </c>
    </row>
    <row r="58" spans="1:9" x14ac:dyDescent="0.25">
      <c r="A58" s="169" t="s">
        <v>1548</v>
      </c>
      <c r="B58" s="169" t="s">
        <v>1714</v>
      </c>
      <c r="C58" s="169" t="s">
        <v>1203</v>
      </c>
      <c r="D58" s="169" t="s">
        <v>1795</v>
      </c>
      <c r="G58" s="196" t="s">
        <v>679</v>
      </c>
      <c r="H58" s="186" t="str">
        <f t="shared" si="1"/>
        <v/>
      </c>
    </row>
    <row r="59" spans="1:9" x14ac:dyDescent="0.25">
      <c r="A59" s="169" t="s">
        <v>1548</v>
      </c>
      <c r="B59" s="169" t="s">
        <v>1714</v>
      </c>
      <c r="C59" s="169" t="s">
        <v>1203</v>
      </c>
      <c r="D59" s="169" t="s">
        <v>1763</v>
      </c>
      <c r="G59" s="196" t="s">
        <v>881</v>
      </c>
      <c r="H59" s="186" t="str">
        <f t="shared" si="1"/>
        <v/>
      </c>
    </row>
    <row r="60" spans="1:9" x14ac:dyDescent="0.25">
      <c r="A60" s="169" t="s">
        <v>1548</v>
      </c>
      <c r="B60" s="169" t="s">
        <v>1714</v>
      </c>
      <c r="C60" s="169" t="s">
        <v>1203</v>
      </c>
      <c r="D60" s="169" t="s">
        <v>1764</v>
      </c>
      <c r="G60" s="196" t="s">
        <v>301</v>
      </c>
      <c r="H60" s="186" t="str">
        <f t="shared" si="1"/>
        <v/>
      </c>
    </row>
    <row r="61" spans="1:9" x14ac:dyDescent="0.25">
      <c r="G61" s="190" t="s">
        <v>669</v>
      </c>
    </row>
    <row r="62" spans="1:9" x14ac:dyDescent="0.25">
      <c r="A62" s="169" t="s">
        <v>1548</v>
      </c>
      <c r="B62" s="169" t="s">
        <v>1686</v>
      </c>
      <c r="C62" s="169" t="s">
        <v>1180</v>
      </c>
      <c r="D62" s="169" t="s">
        <v>1687</v>
      </c>
      <c r="G62" s="196" t="s">
        <v>678</v>
      </c>
      <c r="H62" s="186" t="str">
        <f t="shared" si="1"/>
        <v>S</v>
      </c>
      <c r="I62" t="s">
        <v>1285</v>
      </c>
    </row>
    <row r="63" spans="1:9" x14ac:dyDescent="0.25">
      <c r="A63" s="169" t="s">
        <v>1548</v>
      </c>
      <c r="B63" s="169" t="s">
        <v>1686</v>
      </c>
      <c r="C63" s="169" t="s">
        <v>1180</v>
      </c>
      <c r="D63" s="169" t="s">
        <v>675</v>
      </c>
      <c r="G63" s="196" t="s">
        <v>679</v>
      </c>
      <c r="H63" s="186" t="str">
        <f t="shared" si="1"/>
        <v>HS - Highly Satisfactory</v>
      </c>
      <c r="I63" t="s">
        <v>527</v>
      </c>
    </row>
    <row r="64" spans="1:9" x14ac:dyDescent="0.25">
      <c r="A64" s="169" t="s">
        <v>1548</v>
      </c>
      <c r="B64" s="169" t="s">
        <v>1686</v>
      </c>
      <c r="C64" s="169" t="s">
        <v>1180</v>
      </c>
      <c r="D64" s="169" t="s">
        <v>1765</v>
      </c>
      <c r="G64" s="196" t="s">
        <v>881</v>
      </c>
      <c r="H64" s="186" t="str">
        <f t="shared" si="1"/>
        <v/>
      </c>
    </row>
    <row r="65" spans="1:13" x14ac:dyDescent="0.25">
      <c r="A65" s="169" t="s">
        <v>1548</v>
      </c>
      <c r="B65" s="169" t="s">
        <v>1686</v>
      </c>
      <c r="C65" s="169" t="s">
        <v>1180</v>
      </c>
      <c r="D65" s="169" t="s">
        <v>676</v>
      </c>
      <c r="G65" s="196" t="s">
        <v>301</v>
      </c>
      <c r="H65" s="186" t="str">
        <f t="shared" si="1"/>
        <v/>
      </c>
    </row>
    <row r="66" spans="1:13" x14ac:dyDescent="0.25">
      <c r="G66" s="190" t="s">
        <v>670</v>
      </c>
    </row>
    <row r="67" spans="1:13" x14ac:dyDescent="0.25">
      <c r="A67" s="169" t="s">
        <v>1548</v>
      </c>
      <c r="B67" s="169" t="s">
        <v>1688</v>
      </c>
      <c r="C67" s="169" t="s">
        <v>1331</v>
      </c>
      <c r="D67" s="169" t="s">
        <v>1689</v>
      </c>
      <c r="G67" s="196" t="s">
        <v>678</v>
      </c>
      <c r="H67" s="186" t="str">
        <f t="shared" si="1"/>
        <v>MS</v>
      </c>
      <c r="I67" t="s">
        <v>1286</v>
      </c>
    </row>
    <row r="68" spans="1:13" x14ac:dyDescent="0.25">
      <c r="A68" s="169" t="s">
        <v>1548</v>
      </c>
      <c r="B68" s="169" t="s">
        <v>1688</v>
      </c>
      <c r="C68" s="169" t="s">
        <v>1331</v>
      </c>
      <c r="D68" s="169" t="s">
        <v>1749</v>
      </c>
      <c r="G68" s="196" t="s">
        <v>679</v>
      </c>
      <c r="H68" s="186" t="str">
        <f t="shared" si="1"/>
        <v>S – Satisfactory</v>
      </c>
      <c r="I68" t="s">
        <v>528</v>
      </c>
    </row>
    <row r="69" spans="1:13" x14ac:dyDescent="0.25">
      <c r="A69" s="169" t="s">
        <v>1548</v>
      </c>
      <c r="B69" s="169" t="s">
        <v>1688</v>
      </c>
      <c r="C69" s="169" t="s">
        <v>1331</v>
      </c>
      <c r="D69" s="169" t="s">
        <v>1767</v>
      </c>
      <c r="G69" s="196" t="s">
        <v>881</v>
      </c>
      <c r="H69" s="186" t="str">
        <f t="shared" si="1"/>
        <v/>
      </c>
    </row>
    <row r="70" spans="1:13" x14ac:dyDescent="0.25">
      <c r="A70" s="169" t="s">
        <v>1548</v>
      </c>
      <c r="B70" s="169" t="s">
        <v>1688</v>
      </c>
      <c r="C70" s="169" t="s">
        <v>1331</v>
      </c>
      <c r="D70" s="169" t="s">
        <v>1768</v>
      </c>
      <c r="G70" s="196" t="s">
        <v>301</v>
      </c>
      <c r="H70" s="186" t="str">
        <f t="shared" si="1"/>
        <v xml:space="preserve">The project team has put a lot of emphasis to follow up the MTE recommendation and implementing the management response; According to the revised log frame and progress indictor, the project has shown a significant progress,  particularly ,towards outcomes 1 and 2   </v>
      </c>
      <c r="I70" t="s">
        <v>210</v>
      </c>
    </row>
    <row r="71" spans="1:13" x14ac:dyDescent="0.25">
      <c r="G71" s="190" t="s">
        <v>671</v>
      </c>
    </row>
    <row r="72" spans="1:13" x14ac:dyDescent="0.25">
      <c r="A72" s="169" t="s">
        <v>1548</v>
      </c>
      <c r="B72" s="169" t="s">
        <v>1715</v>
      </c>
      <c r="C72" s="169" t="s">
        <v>1332</v>
      </c>
      <c r="D72" s="169" t="s">
        <v>440</v>
      </c>
      <c r="G72" s="196" t="s">
        <v>678</v>
      </c>
      <c r="H72" s="186" t="str">
        <f t="shared" si="1"/>
        <v>MS</v>
      </c>
      <c r="I72" t="s">
        <v>1286</v>
      </c>
    </row>
    <row r="73" spans="1:13" x14ac:dyDescent="0.25">
      <c r="A73" s="169" t="s">
        <v>1548</v>
      </c>
      <c r="B73" s="169" t="s">
        <v>1715</v>
      </c>
      <c r="C73" s="169" t="s">
        <v>1332</v>
      </c>
      <c r="D73" s="169" t="s">
        <v>441</v>
      </c>
      <c r="G73" s="196" t="s">
        <v>679</v>
      </c>
      <c r="H73" s="186" t="str">
        <f t="shared" si="1"/>
        <v>S – Satisfactory</v>
      </c>
      <c r="I73" t="s">
        <v>528</v>
      </c>
    </row>
    <row r="74" spans="1:13" x14ac:dyDescent="0.25">
      <c r="A74" s="169" t="s">
        <v>1548</v>
      </c>
      <c r="B74" s="169" t="s">
        <v>1715</v>
      </c>
      <c r="C74" s="169" t="s">
        <v>1332</v>
      </c>
      <c r="D74" s="169" t="s">
        <v>1769</v>
      </c>
      <c r="G74" s="196" t="s">
        <v>881</v>
      </c>
      <c r="H74" s="186" t="str">
        <f t="shared" si="1"/>
        <v/>
      </c>
    </row>
    <row r="75" spans="1:13" x14ac:dyDescent="0.25">
      <c r="A75" s="169" t="s">
        <v>1548</v>
      </c>
      <c r="B75" s="169" t="s">
        <v>1715</v>
      </c>
      <c r="C75" s="169" t="s">
        <v>1332</v>
      </c>
      <c r="D75" s="169" t="s">
        <v>677</v>
      </c>
      <c r="G75" s="196" t="s">
        <v>301</v>
      </c>
      <c r="H75" s="186" t="str">
        <f t="shared" si="1"/>
        <v xml:space="preserve">Since its inception, the project has gone through significant improvements at all levels with a steep learning curve for  UNDP, the national counterparts and the project team. Initial delays and mishaps have provided the team - collectively - with a better understanding of linkages between impacts and process, as well as of the importance of planning. In 2009, the Satisfactory rating is granted on the basis of the following: (i) the project team and national counterparts have taken serious action for the implementation of the recommendations of the mid-term review and the management response; (ii) despite an institutional reform of the Ministry of Local Authorities and the Environment into the Ministry of State for Environment Affairs, commitment and involvement in the project has not faltered and both Ministries (Environment and Agriculture) continue to cooperate along the lines of the MOU signed within the framework of the project and delineating their respective roles and responsibilities; (iii) the project team is demonstrating an increased handle over the technical aspects of the project as well as flexibility and a stronger focus on results, identifying and seizing opportunities that were not foreseen at project design and dropping elements of the project that are no longer relevant.
While it is yet too early for the project to start reporting on results and concrete achievements since the mid-term evaluation, a clear trend is emerging that indicates the project will most likely meet its objective and expected results. Significant progress has in particular been made at the level of the enabling environment, specifically in terms of the national legislation and facilitation of a broad dialogue on protected areas within the framework of the national eco-tourism strategy. Process-wise the project is progressing well, as expected for a foundational project. 
For the next implementation period, it is expected that (i) the project will be able to provide baseline information for TRAs at the three sites; (ii) have identified indicator species or ecosystem functions at each site to enable monitoring and adjustment of conservation and management approaches; (iii) initated the PA system level planning, at least through a dialogue based on the gap analysis currently being undertaken. 
The project could further gain from applying the UNDP/GEF institutional capacity assessment scorecard (completing the process that was initiated during the joint supervision mission of April 2009) through a collective and participatory process; similarly the financial sustainability scorecard could be completed as part of the system planning exercise at least as a means to trigger discussion and reflexion on some of the issues raised in these tools. 
Finally, and given the dramatic consecutive droughts that occured over the last few years in Jabal Abdel Aziz, closer monitoring and assessment of climate related risks and opportunities is recommended. In particular and given that Syria's PA system is mostly terrestrial (Med Forest) it would be opportune for the project to improve ecosystem caracterization of the PA sites - e.g. against Global 200 ecoregions - and to consider an assessment of forest carbon stocks, possibly as a way to initiate some discussion on the linkages between land use, land management and climate change. Potentially the project could collaborate with the First National Communication team on these two elements. 
In addition to risks related to climate change (drought and firest) two prominent risks still face the project. The first is related to institutional stability and possibility to operate under the project-based MOU, given the recent change and establishment of a Ministry of State for Environmental Affairs. Specifically, the project should target the new Minister, with support from UNDP CO, to raise her awareness of the objectives of the project, its importance and significance at the level of the country and globally. 
The second risk that has been extensively discussed within the framework of the joint supervision mission in April 2009 and following the mid-term evaluation and preparation of the management response relates to the sustainable use and community involvement in PA management. With regards to this crucial element, the project needs to carefully assess its approach to ensure that (i) local communities are not negatively impacted by PA conservation and management i.e. are not denied access to their resources and livelihoods; (ii) PA management - and managers in particular - engage with local communities in a constructive way that does not create perverse incentives and mechanisms. In particular, community buy in should not be "bought" but rather harnessed and truthfully enabled. This would imply that the project might need to work closely with the CBD focal point to identify initiatives in the country related to Access and Benefit Sharing. Should there be no such initiatives, the project team might want to table a proposal to the project board for initiating a review of best practice and implications of current national legislation on community access to natural resouces and benefits thereof. Benefit sharing "Hak El Entifa3" is an important dimension of co-management or at least community involvement in PA management. Similarly, and depending on the management objective set out for each site through the management planning exercise, it is recommended that the project considers different modalities and roles for local community representatives at different sites. For instance, it appears that Jabal Abdel Aziz would be managed for sustainable use of resources; and given grazing and poverty levels in the region a full-fledge community based natural resource management process may be considered for this specific site. For other sites, the structure and relation of the neighboring communities may call for other approaches to be applied. It is therefore recommended that the project team considers a general framework defining community engagement in PA management, however giving sufficient flexibility for differenciated approaches depending on individual site needs. Lastly, the project would have to ensure that critical ministries, such as the Ministry of Finance, become involved in the process sufficiently soon in the process to increase their understanding of the consevation agenda and contribute to its implementation. </v>
      </c>
      <c r="I75" t="s">
        <v>205</v>
      </c>
    </row>
    <row r="76" spans="1:13" x14ac:dyDescent="0.25">
      <c r="G76" s="276"/>
      <c r="H76" s="276"/>
    </row>
    <row r="77" spans="1:13" ht="15.75" x14ac:dyDescent="0.25">
      <c r="G77" s="274" t="s">
        <v>680</v>
      </c>
      <c r="H77" s="274"/>
    </row>
    <row r="78" spans="1:13" x14ac:dyDescent="0.25">
      <c r="A78" s="169" t="s">
        <v>1727</v>
      </c>
      <c r="B78" s="169" t="s">
        <v>1713</v>
      </c>
      <c r="C78" s="169" t="s">
        <v>1333</v>
      </c>
      <c r="D78" s="169" t="s">
        <v>1684</v>
      </c>
      <c r="G78" s="196" t="s">
        <v>682</v>
      </c>
      <c r="H78" s="186" t="str">
        <f t="shared" ref="H78:H94" si="2">IF(I78="","",I78)</f>
        <v/>
      </c>
    </row>
    <row r="79" spans="1:13" x14ac:dyDescent="0.25">
      <c r="A79" s="169" t="s">
        <v>1727</v>
      </c>
      <c r="B79" s="169" t="s">
        <v>1713</v>
      </c>
      <c r="C79" s="169" t="s">
        <v>1333</v>
      </c>
      <c r="D79" s="169" t="s">
        <v>1685</v>
      </c>
      <c r="G79" s="196" t="s">
        <v>1334</v>
      </c>
      <c r="H79" s="186" t="str">
        <f t="shared" si="2"/>
        <v/>
      </c>
    </row>
    <row r="80" spans="1:13" x14ac:dyDescent="0.25">
      <c r="A80" s="169" t="s">
        <v>1727</v>
      </c>
      <c r="B80" s="169" t="s">
        <v>1713</v>
      </c>
      <c r="C80" s="169" t="s">
        <v>1333</v>
      </c>
      <c r="D80" s="169" t="s">
        <v>1743</v>
      </c>
      <c r="G80" s="196" t="s">
        <v>1335</v>
      </c>
      <c r="H80" s="186" t="str">
        <f>IF(I80="","",K80&amp;"-"&amp;L80&amp;"-"&amp;M80)</f>
        <v/>
      </c>
      <c r="I80" t="s">
        <v>1427</v>
      </c>
      <c r="K80" t="e">
        <f>DAY(I80)</f>
        <v>#VALUE!</v>
      </c>
      <c r="L80" t="e">
        <f>VLOOKUP(MONTH(I80),O:P,2,FALSE)</f>
        <v>#VALUE!</v>
      </c>
      <c r="M80" t="e">
        <f>YEAR(I80)</f>
        <v>#VALUE!</v>
      </c>
    </row>
    <row r="81" spans="1:13" x14ac:dyDescent="0.25">
      <c r="A81" s="169" t="s">
        <v>1727</v>
      </c>
      <c r="B81" s="169" t="s">
        <v>1713</v>
      </c>
      <c r="C81" s="169" t="s">
        <v>1333</v>
      </c>
      <c r="D81" s="169" t="s">
        <v>1714</v>
      </c>
      <c r="G81" s="196" t="s">
        <v>682</v>
      </c>
      <c r="H81" s="186" t="str">
        <f t="shared" si="2"/>
        <v/>
      </c>
    </row>
    <row r="82" spans="1:13" x14ac:dyDescent="0.25">
      <c r="A82" s="169" t="s">
        <v>1727</v>
      </c>
      <c r="B82" s="169" t="s">
        <v>1713</v>
      </c>
      <c r="C82" s="169" t="s">
        <v>1333</v>
      </c>
      <c r="D82" s="169" t="s">
        <v>674</v>
      </c>
      <c r="G82" s="196" t="s">
        <v>1334</v>
      </c>
      <c r="H82" s="186" t="str">
        <f t="shared" si="2"/>
        <v/>
      </c>
    </row>
    <row r="83" spans="1:13" x14ac:dyDescent="0.25">
      <c r="A83" s="169" t="s">
        <v>1727</v>
      </c>
      <c r="B83" s="169" t="s">
        <v>1713</v>
      </c>
      <c r="C83" s="169" t="s">
        <v>1333</v>
      </c>
      <c r="D83" s="169" t="s">
        <v>1795</v>
      </c>
      <c r="G83" s="196" t="s">
        <v>1335</v>
      </c>
      <c r="H83" s="186" t="str">
        <f>IF(I83="","",K83&amp;"-"&amp;L83&amp;"-"&amp;M83)</f>
        <v/>
      </c>
      <c r="I83" t="s">
        <v>1427</v>
      </c>
      <c r="K83" t="e">
        <f>DAY(I83)</f>
        <v>#VALUE!</v>
      </c>
      <c r="L83" t="e">
        <f>VLOOKUP(MONTH(I83),O:P,2,FALSE)</f>
        <v>#VALUE!</v>
      </c>
      <c r="M83" t="e">
        <f>YEAR(I83)</f>
        <v>#VALUE!</v>
      </c>
    </row>
    <row r="84" spans="1:13" x14ac:dyDescent="0.25">
      <c r="A84" s="169" t="s">
        <v>1727</v>
      </c>
      <c r="B84" s="169" t="s">
        <v>1713</v>
      </c>
      <c r="C84" s="169" t="s">
        <v>1333</v>
      </c>
      <c r="D84" s="169" t="s">
        <v>1686</v>
      </c>
      <c r="G84" s="196" t="s">
        <v>682</v>
      </c>
      <c r="H84" s="186" t="str">
        <f t="shared" si="2"/>
        <v/>
      </c>
    </row>
    <row r="85" spans="1:13" x14ac:dyDescent="0.25">
      <c r="A85" s="169" t="s">
        <v>1727</v>
      </c>
      <c r="B85" s="169" t="s">
        <v>1713</v>
      </c>
      <c r="C85" s="169" t="s">
        <v>1333</v>
      </c>
      <c r="D85" s="169" t="s">
        <v>1687</v>
      </c>
      <c r="G85" s="196" t="s">
        <v>1334</v>
      </c>
      <c r="H85" s="186" t="str">
        <f t="shared" si="2"/>
        <v/>
      </c>
    </row>
    <row r="86" spans="1:13" x14ac:dyDescent="0.25">
      <c r="A86" s="169" t="s">
        <v>1727</v>
      </c>
      <c r="B86" s="169" t="s">
        <v>1713</v>
      </c>
      <c r="C86" s="169" t="s">
        <v>1333</v>
      </c>
      <c r="D86" s="169" t="s">
        <v>675</v>
      </c>
      <c r="G86" s="196" t="s">
        <v>1335</v>
      </c>
      <c r="H86" s="186" t="str">
        <f>IF(I86="","",K86&amp;"-"&amp;L86&amp;"-"&amp;M86)</f>
        <v/>
      </c>
      <c r="I86" t="s">
        <v>1427</v>
      </c>
      <c r="K86" t="e">
        <f>DAY(I86)</f>
        <v>#VALUE!</v>
      </c>
      <c r="L86" t="e">
        <f>VLOOKUP(MONTH(I86),O:P,2,FALSE)</f>
        <v>#VALUE!</v>
      </c>
      <c r="M86" t="e">
        <f>YEAR(I86)</f>
        <v>#VALUE!</v>
      </c>
    </row>
    <row r="87" spans="1:13" x14ac:dyDescent="0.25">
      <c r="A87" s="169" t="s">
        <v>1727</v>
      </c>
      <c r="B87" s="169" t="s">
        <v>1713</v>
      </c>
      <c r="C87" s="169" t="s">
        <v>1333</v>
      </c>
      <c r="D87" s="169" t="s">
        <v>1688</v>
      </c>
      <c r="G87" s="196" t="s">
        <v>682</v>
      </c>
      <c r="H87" s="186" t="str">
        <f t="shared" si="2"/>
        <v/>
      </c>
    </row>
    <row r="88" spans="1:13" x14ac:dyDescent="0.25">
      <c r="A88" s="169" t="s">
        <v>1727</v>
      </c>
      <c r="B88" s="169" t="s">
        <v>1713</v>
      </c>
      <c r="C88" s="169" t="s">
        <v>1333</v>
      </c>
      <c r="D88" s="169" t="s">
        <v>1689</v>
      </c>
      <c r="G88" s="196" t="s">
        <v>1334</v>
      </c>
      <c r="H88" s="186" t="str">
        <f t="shared" si="2"/>
        <v/>
      </c>
    </row>
    <row r="89" spans="1:13" x14ac:dyDescent="0.25">
      <c r="A89" s="169" t="s">
        <v>1727</v>
      </c>
      <c r="B89" s="169" t="s">
        <v>1713</v>
      </c>
      <c r="C89" s="169" t="s">
        <v>1333</v>
      </c>
      <c r="D89" s="169" t="s">
        <v>1749</v>
      </c>
      <c r="G89" s="196" t="s">
        <v>1335</v>
      </c>
      <c r="H89" s="186" t="str">
        <f>IF(I89="","",K89&amp;"-"&amp;L89&amp;"-"&amp;M89)</f>
        <v/>
      </c>
      <c r="I89" t="s">
        <v>1427</v>
      </c>
      <c r="K89" t="e">
        <f>DAY(I89)</f>
        <v>#VALUE!</v>
      </c>
      <c r="L89" t="e">
        <f>VLOOKUP(MONTH(I89),O:P,2,FALSE)</f>
        <v>#VALUE!</v>
      </c>
      <c r="M89" t="e">
        <f>YEAR(I89)</f>
        <v>#VALUE!</v>
      </c>
    </row>
    <row r="90" spans="1:13" x14ac:dyDescent="0.25">
      <c r="A90" s="169" t="s">
        <v>1727</v>
      </c>
      <c r="B90" s="169" t="s">
        <v>1713</v>
      </c>
      <c r="C90" s="169" t="s">
        <v>1333</v>
      </c>
      <c r="D90" s="169" t="s">
        <v>1715</v>
      </c>
      <c r="G90" s="196" t="s">
        <v>682</v>
      </c>
      <c r="H90" s="186" t="str">
        <f t="shared" si="2"/>
        <v/>
      </c>
    </row>
    <row r="91" spans="1:13" x14ac:dyDescent="0.25">
      <c r="A91" s="169" t="s">
        <v>1727</v>
      </c>
      <c r="B91" s="169" t="s">
        <v>1713</v>
      </c>
      <c r="C91" s="169" t="s">
        <v>1333</v>
      </c>
      <c r="D91" s="169" t="s">
        <v>440</v>
      </c>
      <c r="G91" s="196" t="s">
        <v>1334</v>
      </c>
      <c r="H91" s="186" t="str">
        <f t="shared" si="2"/>
        <v/>
      </c>
    </row>
    <row r="92" spans="1:13" x14ac:dyDescent="0.25">
      <c r="A92" s="169" t="s">
        <v>1727</v>
      </c>
      <c r="B92" s="169" t="s">
        <v>1713</v>
      </c>
      <c r="C92" s="169" t="s">
        <v>1333</v>
      </c>
      <c r="D92" s="169" t="s">
        <v>441</v>
      </c>
      <c r="G92" s="196" t="s">
        <v>1335</v>
      </c>
      <c r="H92" s="186" t="str">
        <f>IF(I92="","",K92&amp;"-"&amp;L92&amp;"-"&amp;M92)</f>
        <v/>
      </c>
      <c r="I92" t="s">
        <v>1427</v>
      </c>
      <c r="K92" t="e">
        <f>DAY(I92)</f>
        <v>#VALUE!</v>
      </c>
      <c r="L92" t="e">
        <f>VLOOKUP(MONTH(I92),O:P,2,FALSE)</f>
        <v>#VALUE!</v>
      </c>
      <c r="M92" t="e">
        <f>YEAR(I92)</f>
        <v>#VALUE!</v>
      </c>
    </row>
    <row r="93" spans="1:13" x14ac:dyDescent="0.25">
      <c r="A93" s="169" t="s">
        <v>1727</v>
      </c>
      <c r="B93" s="169" t="s">
        <v>1713</v>
      </c>
      <c r="C93" s="169" t="s">
        <v>1333</v>
      </c>
      <c r="D93" s="169" t="s">
        <v>1690</v>
      </c>
      <c r="G93" s="196" t="s">
        <v>682</v>
      </c>
      <c r="H93" s="186" t="str">
        <f t="shared" si="2"/>
        <v/>
      </c>
    </row>
    <row r="94" spans="1:13" x14ac:dyDescent="0.25">
      <c r="A94" s="169" t="s">
        <v>1727</v>
      </c>
      <c r="B94" s="169" t="s">
        <v>1713</v>
      </c>
      <c r="C94" s="169" t="s">
        <v>1333</v>
      </c>
      <c r="D94" s="169" t="s">
        <v>1691</v>
      </c>
      <c r="G94" s="196" t="s">
        <v>1334</v>
      </c>
      <c r="H94" s="186" t="str">
        <f t="shared" si="2"/>
        <v/>
      </c>
    </row>
    <row r="95" spans="1:13" x14ac:dyDescent="0.25">
      <c r="A95" s="169" t="s">
        <v>1727</v>
      </c>
      <c r="B95" s="169" t="s">
        <v>1713</v>
      </c>
      <c r="C95" s="169" t="s">
        <v>1333</v>
      </c>
      <c r="D95" s="169" t="s">
        <v>681</v>
      </c>
      <c r="G95" s="196" t="s">
        <v>1335</v>
      </c>
      <c r="H95" s="186" t="str">
        <f>IF(I95="","",K95&amp;"-"&amp;L95&amp;"-"&amp;M95)</f>
        <v/>
      </c>
      <c r="I95" t="s">
        <v>1427</v>
      </c>
      <c r="K95" t="e">
        <f>DAY(I95)</f>
        <v>#VALUE!</v>
      </c>
      <c r="L95" t="e">
        <f>VLOOKUP(MONTH(I95),O:P,2,FALSE)</f>
        <v>#VALUE!</v>
      </c>
      <c r="M95" t="e">
        <f>YEAR(I95)</f>
        <v>#VALUE!</v>
      </c>
    </row>
    <row r="96" spans="1:13" x14ac:dyDescent="0.25">
      <c r="G96" s="276"/>
      <c r="H96" s="276"/>
    </row>
    <row r="97" spans="1:9" ht="15.75" x14ac:dyDescent="0.25">
      <c r="G97" s="274" t="s">
        <v>683</v>
      </c>
      <c r="H97" s="274"/>
    </row>
    <row r="98" spans="1:9" x14ac:dyDescent="0.25">
      <c r="G98" s="196" t="s">
        <v>727</v>
      </c>
    </row>
    <row r="99" spans="1:9" x14ac:dyDescent="0.25">
      <c r="A99" s="169" t="s">
        <v>1209</v>
      </c>
      <c r="B99" s="169" t="s">
        <v>1684</v>
      </c>
      <c r="C99" s="169" t="s">
        <v>1321</v>
      </c>
      <c r="D99" s="169" t="s">
        <v>674</v>
      </c>
      <c r="G99" s="273" t="str">
        <f>IF(I99="","",I99)</f>
        <v xml:space="preserve">Output 1.1
Institutional framework between MAAR and MSEA clarified and agreed upon for effective and well coordinated protected areas management programs on the country level.
The estimated progress since the beginning of the project is 70%.
1.1.1  Establishment of taskforce consists of experts of the two national executing agencies (MSEA,MAAR)concerned with reviewing and updating national policies, legislation and institutional systems related to biodiversity conservation and PA management at national level and with the following responsibilities; Participation in developing guidelines for national policies for biodiversity conservation and PAs management, Executive instructions for PAs, Develop a proposal for institutional governance for PAs, PAs best practices guidelines, Developing mechanisms for PAs  participatory approach, Reviewing the national PAs network and its strategic execution, and develop a system for national reporting for biodiversity.  The taskforce has made field tours to project sites, experts of the taskforce held meetings, discussions, and consultations with different stakeholders i.e. (policy makers at site levels, MAAR, MSEA, local communities within and around project PAs sites…etc).  The aim of these meetings is to get acquainted with all aspects relating to PAs. Also to determine all constraints, difficulties, and gaps concerning legislations and national policies of biodiversity conservation and PAs management. 
</v>
      </c>
      <c r="H99" s="273"/>
      <c r="I99" t="s">
        <v>201</v>
      </c>
    </row>
    <row r="100" spans="1:9" x14ac:dyDescent="0.25">
      <c r="A100" s="169" t="s">
        <v>1209</v>
      </c>
      <c r="B100" s="169" t="s">
        <v>1684</v>
      </c>
      <c r="C100" s="169" t="s">
        <v>1321</v>
      </c>
      <c r="D100" s="169" t="s">
        <v>1687</v>
      </c>
      <c r="G100" s="273" t="str">
        <f>IF(I100="","",I100)</f>
        <v>1.1.2 A draft national policy statement on protected Areas management has been developed by the project in full participation and consultation of all relevant stakeholders. This policy statement is intending to guide the planning and management processes of the national PAs System in Syria, and to meet internationally recognised standards and criteria and to ensure that the protected areas system provides for the present and future needs of the people of Syria. The policy statement has considered the institutional arrangements between all relevant institutions, particularly the Ministry of Agriculture and other site management agencies that have been recognized as management agencies and the Ministry of State for Environmental Affairs as a national regulator and monitor. The National PA Policy will also support  the achievements and development of PAs Gap Analysis exercise and the National PAs strategy as well</v>
      </c>
      <c r="H100" s="273"/>
      <c r="I100" t="s">
        <v>99</v>
      </c>
    </row>
    <row r="101" spans="1:9" x14ac:dyDescent="0.25">
      <c r="A101" s="169" t="s">
        <v>1209</v>
      </c>
      <c r="B101" s="169" t="s">
        <v>1684</v>
      </c>
      <c r="C101" s="169" t="s">
        <v>1321</v>
      </c>
      <c r="D101" s="169" t="s">
        <v>1689</v>
      </c>
      <c r="G101" s="273" t="str">
        <f>IF(I101="","",I101)</f>
        <v>1.1.3. Adoption of the new organizational structure for PAs site managements for the three PAs sites including the structural organization with all specialized units by the implementing agency (MAAR). Such new structures will meet the demands for effective implementation of the PAs management activities and to ensure that the management plan is effectively operational.</v>
      </c>
      <c r="H101" s="273"/>
      <c r="I101" t="s">
        <v>100</v>
      </c>
    </row>
    <row r="102" spans="1:9" x14ac:dyDescent="0.25">
      <c r="A102" s="169" t="s">
        <v>1209</v>
      </c>
      <c r="B102" s="169" t="s">
        <v>1684</v>
      </c>
      <c r="C102" s="169" t="s">
        <v>1321</v>
      </c>
      <c r="D102" s="169" t="s">
        <v>440</v>
      </c>
      <c r="G102" s="273" t="str">
        <f>IF(I102="","",I102)</f>
        <v xml:space="preserve">Output1.2 
Human resources at MAAR and MSEA at the central and provincial levels developed to meet protected areas management objectives and targets 
The estimated progress since the beginning of the project is 50%.
1.2.1 A fluid institutional structure has been developed within the Forestry Directorate at MAAR and the biodiversity directorate at MSEA, where four thematic teams at each directorate have been identified according to the current functions of PAs in Syria (Management Planning Team, Research and Data Management Team, Socio-economic and Advocacy Team, Eco-tourism Team). The Four groups in Each ministry have been subjected and involved into a well designed tailored training program; these teams will be set up within a permanent effective institutional structure by the coming year and will initiate the strategy of replication of the accumulated knowledge in Biodiversity conservation and PAs Management throughout Syria Protected Areas. A set of structured and on job training  topics have been carried out and delivered: training on field research and scientific report writing, eco-tourism development and management, involvement of local communities in natural resources management, and management planning in protected areas.
Output1.3 
Roles and responsibilities of MAAR for effective management and coordination of protected areas supported and fulfilled
The estimated progress since the beginning of the project is 60%.
The adopted institutional structure of the three demonstrated sites have been replicated to a number of Protected Areas, and an effective field guidelines for ecological baseline and monitoring programs have been developed by the project teams and consultants and approved by  MAAR and the project different stakeholders.
Output1.4 
Roles and responsibilities of MLAE for effective coordination of protected areas management supported and fulfilled 
The estimated progress since the beginning of the project is 40%.
A national data management system is designed and under set up to provide better access for all data relevant to biodiversity and protected areas in Syria, this system is hosted by MSEA and supported by MAAR. The data management system has been designed to ensure effective flow of required informations from all protected areas and special conservation areas in Syria to the central level and considered the mechanisms of verification for these informations and the access for it from everywhere.
The policy statement identified the role of MSEA as the national regulator and supervisor for the entire national PA system. Accordingly, the ministry started the preparation process for the PAs system gap analysis and the strategy that would be emerged by this exercise.
</v>
      </c>
      <c r="H102" s="273"/>
      <c r="I102" t="s">
        <v>98</v>
      </c>
    </row>
    <row r="103" spans="1:9" x14ac:dyDescent="0.25">
      <c r="A103" s="169" t="s">
        <v>1209</v>
      </c>
      <c r="B103" s="169" t="s">
        <v>1684</v>
      </c>
      <c r="C103" s="169" t="s">
        <v>1321</v>
      </c>
      <c r="D103" s="169" t="s">
        <v>1691</v>
      </c>
      <c r="G103" s="273" t="str">
        <f>IF(I103="","",I103)</f>
        <v xml:space="preserve">Output1.3 
Roles and responsibilities of MAAR for effective management and coordination of protected areas supported and fulfilled
The estimated progress since the beginning of the project is 60%.
The adopted institutional structure of the three demonstrated sites have been replicated to a number of Protected Areas, and an effective field guidelines for ecological baseline and monitoring programs have been developed by the project teams and consultants and approved by  MAAR and the project different stakeholders.                                               Output1.4 
Roles and responsibilities of MLAE for effective coordination of protected areas management supported and fulfilled 
The estimated progress since the beginning of the project is 40%.
A national data management system is designed and under set up to provide better access for all data relevant to biodiversity and protected areas in Syria, this system is hosted by MSEA and supported by MAAR. The data management system has been designed to ensure effective flow of required informations from all protected areas and special conservation areas in Syria to the central level and considered the mechanisms of verification for these informations and the access for it from everywhere.
The policy statement identified the role of MSEA as the national regulator and supervisor for the entire national PA system. Accordingly, the ministry started the preparation process for the PAs system gap analysis and the strategy that would be emerged by this exercise.
</v>
      </c>
      <c r="H103" s="273"/>
      <c r="I103" t="s">
        <v>96</v>
      </c>
    </row>
    <row r="104" spans="1:9" x14ac:dyDescent="0.25">
      <c r="G104" s="196" t="s">
        <v>728</v>
      </c>
    </row>
    <row r="105" spans="1:9" x14ac:dyDescent="0.25">
      <c r="A105" s="169" t="s">
        <v>1209</v>
      </c>
      <c r="B105" s="169" t="s">
        <v>1692</v>
      </c>
      <c r="C105" s="169" t="s">
        <v>1322</v>
      </c>
      <c r="D105" s="169" t="s">
        <v>446</v>
      </c>
      <c r="G105" s="273" t="str">
        <f>IF(I105="","",I105)</f>
        <v xml:space="preserve">Output2.1
Local cadres and managers from MAAR and MSEA well trained and effective in ecosystem planning and management
The estimated progress since the beginning of the project is 70%.
The project conducted training needs analysis according to the new organizational structure of the three sites and job descriptions, and based on the previous appraisal and training that have been carried out. Accordingly, a new tailored capacity development scheme has been developed and implemented targeting all PAs local cadres. Different tools of training were practiced; on job training, vocational and counterpart exchange of knowledge covering all the aspects of PAs planning and management. Performance review was examined for each staff member based on rationale learning process indicators. Additionally, all local cadres have been exposed to a regional experience in protected areas management through a well designed vocational training in one f the GEF funded projects in Jordan as well as the counterpart transfer of knowledge approach through carrying out the baseline surveys by a mosaic of national and international expertise. The project has produced several of training manuals covering different themes of PAs management and planning.  Local cadres were provided and equipped with all required equipments(ecological monitoring and surveys…)
</v>
      </c>
      <c r="H105" s="273"/>
      <c r="I105" t="s">
        <v>97</v>
      </c>
    </row>
    <row r="106" spans="1:9" x14ac:dyDescent="0.25">
      <c r="A106" s="169" t="s">
        <v>1209</v>
      </c>
      <c r="B106" s="169" t="s">
        <v>1692</v>
      </c>
      <c r="C106" s="169" t="s">
        <v>1322</v>
      </c>
      <c r="D106" s="169" t="s">
        <v>449</v>
      </c>
      <c r="G106" s="273" t="str">
        <f>IF(I106="","",I106)</f>
        <v xml:space="preserve">Output2.2 
Biodiversity monitoring programs in all demonstration sites well developed and implemented in participation of local stakeholders
The estimated progress since the beginning of the project is 70%.
A number of biodiversity monitoring programs have been  recommended and approved within the three protected areas, these so far are:
•  Tourist activities impacts on biodiversity at Fronloq Protected Area.
• Socio-economic monitoring program at the three sites.
• Ecological monitoring programs (birds, rangeland, flora and fauna)
The previous monitoring programs have been developed according to a baseline rapid assessment surveys that been carried out by the PAs teams and project national and international consultants, those are:
• Bird's baseline survey in each protected area; it has been carried out by the reserves bird researchers with experts from RSBP/ United Kingdom, and mentored by a Jordanian bird's specialist.
• Flora baseline survey in each Protected Area, it has been carried out by the reserves flora researchers with national experts, and mentored by a Jordanian flora specialist.
• Reptiles and amphibians baseline survey in each protected area; it has been carried out by the reserves fauna researchers with national experts, and mentored by a Jordanian fauna specialist.
• Mammals baseline survey in each protected area, it has been carried out by the reserves fauna researchers with national experts, and mentored by a Jordanian fauna specialist
• Rangeland baseline survey in Jebel Abdel Aziz Protected Area, it has been carried out by the reserve flora researcher with national expert, and mentored by a Jordanian rangeland management specialist.
• A rapid baseline socio-economic survey in each protected area, it has been carried out by the socio-economic staff of the reserves under supervision of the project technical advisor.
• A rapid assessment tourism survey at Fronloq Protected Area, it has been carried out by a group of national and Jordanian eco-tourism experts with strong participation of the Eco-tourism and research team of Fronloq PA.
Additionally, a set of scientific reports for the above mentioned baseline surveys have been produced and distributed beside effective field guidelines for the ecological monitoring programs.
</v>
      </c>
      <c r="H106" s="273"/>
      <c r="I106" t="s">
        <v>95</v>
      </c>
    </row>
    <row r="107" spans="1:9" x14ac:dyDescent="0.25">
      <c r="A107" s="169" t="s">
        <v>1209</v>
      </c>
      <c r="B107" s="169" t="s">
        <v>1692</v>
      </c>
      <c r="C107" s="169" t="s">
        <v>1322</v>
      </c>
      <c r="D107" s="169" t="s">
        <v>452</v>
      </c>
      <c r="G107" s="273" t="str">
        <f>IF(I107="","",I107)</f>
        <v xml:space="preserve">Output2.3
 Site management plans for all demonstration sites well developed, implemented in participation with local stakeholders and widely disseminated to all relevant stakeholders.   
The estimated progress since the beginning of the project is 40%.
Management planning process has been commenced since the beginning of this year, where several consultation workshops and meetings have been carried out with all relevant stakeholders to identify the vision and general objective of each PA. Stakeholders also agreed on the management plan's format and advocate the adaptive management approach. Data collection and challenges identification also accomplished. By the beginning of 2010, all available data and challenges will be assessed and accordingly, a number of objectives and measures will be specified within an adaptive management plans. PAs management and staff developed their work plan based on the vision and general objective.
</v>
      </c>
      <c r="H107" s="273"/>
      <c r="I107" t="s">
        <v>94</v>
      </c>
    </row>
    <row r="108" spans="1:9" x14ac:dyDescent="0.25">
      <c r="A108" s="169" t="s">
        <v>1209</v>
      </c>
      <c r="B108" s="169" t="s">
        <v>1692</v>
      </c>
      <c r="C108" s="169" t="s">
        <v>1322</v>
      </c>
      <c r="D108" s="169" t="s">
        <v>456</v>
      </c>
      <c r="G108" s="273" t="str">
        <f>IF(I108="","",I108)</f>
        <v/>
      </c>
      <c r="H108" s="273"/>
    </row>
    <row r="109" spans="1:9" x14ac:dyDescent="0.25">
      <c r="A109" s="169" t="s">
        <v>1209</v>
      </c>
      <c r="B109" s="169" t="s">
        <v>1692</v>
      </c>
      <c r="C109" s="169" t="s">
        <v>1322</v>
      </c>
      <c r="D109" s="169" t="s">
        <v>1696</v>
      </c>
      <c r="G109" s="273" t="str">
        <f>IF(I109="","",I109)</f>
        <v/>
      </c>
      <c r="H109" s="273"/>
    </row>
    <row r="110" spans="1:9" x14ac:dyDescent="0.25">
      <c r="G110" s="196" t="s">
        <v>729</v>
      </c>
    </row>
    <row r="111" spans="1:9" x14ac:dyDescent="0.25">
      <c r="A111" s="169" t="s">
        <v>1209</v>
      </c>
      <c r="B111" s="169" t="s">
        <v>1697</v>
      </c>
      <c r="C111" s="169" t="s">
        <v>1323</v>
      </c>
      <c r="D111" s="169" t="s">
        <v>691</v>
      </c>
      <c r="G111" s="273" t="str">
        <f>IF(I111="","",I111)</f>
        <v xml:space="preserve">Output3.1
Local communities’ relationships with demonstration sites and site resources assessed with their full participation
The estimated progress since the beginning of the project is 70%.
Consequent to the early Socio-economic surveys that have been carried out by the project to identify all sites' users and to what extent they use the natural resources, the project has conducted and facilitated a comprehensive field visit to the three PAs, where a group of international and national consultants accompanied with the relevant decision makers opened a discussion and debate  with local communities about certain issues which need a robust management solutions with a shared vision, these issues are:
• Jabal Abdel Aziz – grazing of sheep within the protected area and the recovery of wild pistachio forests.
• Abu Qubies – grazing of goats within the forest and the impact that this has on the vegetation.
• Fronloq – the location and security of tenure of the kiosks that provide services for visitors to the area.
The principle questions that arose from that discussions are:
• Are any alternative livelihood strategies really going to compensate for the opportunity costs?
• Are there any opportunities for agreed co-management or devolved management?
 The project currently is more convinced that although the community micro-enterprises funded by the project will take place, the community will still be dependent upon many of the natural values of the protected areas and neither will the conflicts have gone away. Unless that both community and the project move to where they can begin to discuss the benefits to the community from engagement in the planning and management process. Accordingly, the project initiated a deep discussions and negotiations with local communities as well as decision makers to ensure better participation of local community in the management planning process of the three PAs and the socio-economic scheme which recommended that any micro-enterprises at any of the three sites should consider the above mentioned issues and must enhance the sustainable utilization option of the sites' natural resources rather than the strict protection, 
</v>
      </c>
      <c r="H111" s="273"/>
      <c r="I111" t="s">
        <v>93</v>
      </c>
    </row>
    <row r="112" spans="1:9" x14ac:dyDescent="0.25">
      <c r="A112" s="169" t="s">
        <v>1209</v>
      </c>
      <c r="B112" s="169" t="s">
        <v>1697</v>
      </c>
      <c r="C112" s="169" t="s">
        <v>1323</v>
      </c>
      <c r="D112" s="169" t="s">
        <v>692</v>
      </c>
      <c r="G112" s="273" t="str">
        <f>IF(I112="","",I112)</f>
        <v xml:space="preserve">Output3.2 
Threats arising from local communities activities in and around site areas fully addressed in sites’ management plans and operational actions
The estimated progress since the beginning of the project is 60%.
Although the PAs management plans are currently in the process of development, the project has moved forward and initiated a set of measures to address the issue of threats that are arising from local communities activities, these measures are:
1. The project carried out a rangeland rapid assessment at Jabal Abdel Aziz Protected Area aimed to identify the current situation of  grazing activities at the PA, the assessment has answered the following important questions:
• The estimate number of sheep and other grazers that often graze within and around the PA.
• The distribution of habitats that often subjected to overgrazing.
• Ownership of sheep herds.
• Seasons of grazing
• The carrying capacity of grazing at Jabal Abdel Aziz Protected Area.
All of the baseline data have installed into GIS Program. Accordingly, zoning will be used to propose a rangeland rehabilitation plan for the purpose of socio-economic development of the local community of the area.
2. A rapid assessment survey on tourism and visitors' activities at Fronloq Protected Area has been carried out, the assessment aimed to provide in depth understanding about the severity of tourism operations within the PA 's different habitats and recommend a set of measures that could mitigate the negative impacts of the tourism operations  on the  Fronloq Forest eco-system. An efficient visitor's management plan has been delivered, and the project is discussing the measures to enforce the implementation of its recommendations with the Forestry Directorate at MAAR.
3. An experimental and monitoring fenced area has been prepared for the purpose of research to measure the impact of tourists within the core area of the forest on the natural regeneration of the Quercus  pseudocerris.
</v>
      </c>
      <c r="H112" s="273"/>
      <c r="I112" t="s">
        <v>92</v>
      </c>
    </row>
    <row r="113" spans="1:9" x14ac:dyDescent="0.25">
      <c r="A113" s="169" t="s">
        <v>1209</v>
      </c>
      <c r="B113" s="169" t="s">
        <v>1697</v>
      </c>
      <c r="C113" s="169" t="s">
        <v>1323</v>
      </c>
      <c r="D113" s="169" t="s">
        <v>693</v>
      </c>
      <c r="G113" s="273" t="str">
        <f>IF(I113="","",I113)</f>
        <v xml:space="preserve">Output3.3 
Alternative livelihood activities and opportunities are identified and made available to target local communities where required and with the maximum possible level of participation
The estimated progress since the beginning of the project is 30%.
All the activities of the previous outputs (3.1 &amp; 3.2), have contributed to draw the socio-economic strategy at the three PAs.  After deep discussions, consultation and debate with all relevant stakeholders, specifically, local users of the natural resources and  decision makers with scientific support provided by the PAs teams and the project consultants, , it has been identified that the entire livelihood activities that would be funded by the project better to be related to the following  fields of income-generation themes:
• Rangeland rehabilitation and development micro-enterprises to substitute those critical rangelands in and around the Jabal Abdel Aziz Protected Area.
• A community-based tourism activity in Fronloq Protected Area with the possibility of some eco-friendly and sustainable garden farming.
• An Agro-biodiversity related micro-enterprises in Abu Qubeis Protected Area.
In order to initiate the implementation of the socio-economic scheme in and around the three PAs, the project has facilitated the establishment of 12 local CBOs (four in each site). A well designed and tailored capacity building program has been developed and implemented by the project to raise the institutional capacity of those CBOs and enable its teams to design, develop and run businesses in sustainable manner. Members of the 12 CBOs have been trained on different subjects, the sustainable management of natural resources in their sites, project design, fund raising and proposal writing, feasibility studies and project management. On the institutional level, efficient financial and administration systems have been developed by national experts with close consultation of the CBOs members. Mechanisms for funding still in process and the project will start the implementation of the micro-enterprises on ground as soon as those mechanisms approved by all project stakeholders.
</v>
      </c>
      <c r="H113" s="273"/>
      <c r="I113" t="s">
        <v>91</v>
      </c>
    </row>
    <row r="114" spans="1:9" x14ac:dyDescent="0.25">
      <c r="A114" s="169" t="s">
        <v>1209</v>
      </c>
      <c r="B114" s="169" t="s">
        <v>1697</v>
      </c>
      <c r="C114" s="169" t="s">
        <v>1323</v>
      </c>
      <c r="D114" s="169" t="s">
        <v>463</v>
      </c>
      <c r="G114" s="273" t="str">
        <f>IF(I114="","",I114)</f>
        <v/>
      </c>
      <c r="H114" s="273"/>
    </row>
    <row r="115" spans="1:9" x14ac:dyDescent="0.25">
      <c r="A115" s="169" t="s">
        <v>1209</v>
      </c>
      <c r="B115" s="169" t="s">
        <v>1697</v>
      </c>
      <c r="C115" s="169" t="s">
        <v>1323</v>
      </c>
      <c r="D115" s="169" t="s">
        <v>466</v>
      </c>
      <c r="G115" s="273" t="str">
        <f>IF(I115="","",I115)</f>
        <v/>
      </c>
      <c r="H115" s="273"/>
    </row>
    <row r="116" spans="1:9" x14ac:dyDescent="0.25">
      <c r="G116" s="196" t="s">
        <v>730</v>
      </c>
    </row>
    <row r="117" spans="1:9" x14ac:dyDescent="0.25">
      <c r="A117" s="169" t="s">
        <v>1209</v>
      </c>
      <c r="B117" s="169" t="s">
        <v>684</v>
      </c>
      <c r="C117" s="169" t="s">
        <v>1324</v>
      </c>
      <c r="D117" s="169" t="s">
        <v>694</v>
      </c>
      <c r="G117" s="273" t="str">
        <f>IF(I117="","",I117)</f>
        <v xml:space="preserve">Project Management Unit
The Project Management Unit –PMU has performed well during the reporting period; convened meetings, initiated dialogues, facilitated workshops and meetings. The PMU achieved all duties with close consultation with partners (MAAR, MSEA, and UNDP). Expenditures and financial planning during the reporting period were according to the annual work plan, a special budget review and expenditures  monitoring scheme, and the PMU  implemented the following 
during the reporting period: 12 training courses at national and regional levels for both work teams and local communities.  Recruitment of 6 national experts, and 5 international and regional consultants. 1 sub-contract with specialized firm to carry out the thematic subcontract of project outcome2. The sub-contractor firm has achieved all duties according to its annual work plan with the project. Subcontract started in Nov, 2008 and expected to be finished by the end of 2011. Launching the public awareness campaign with its various activities targeting various sectors.
</v>
      </c>
      <c r="H117" s="273"/>
      <c r="I117" t="s">
        <v>34</v>
      </c>
    </row>
    <row r="118" spans="1:9" x14ac:dyDescent="0.25">
      <c r="A118" s="169" t="s">
        <v>1209</v>
      </c>
      <c r="B118" s="169" t="s">
        <v>684</v>
      </c>
      <c r="C118" s="169" t="s">
        <v>1324</v>
      </c>
      <c r="D118" s="169" t="s">
        <v>695</v>
      </c>
      <c r="G118" s="273" t="str">
        <f>IF(I118="","",I118)</f>
        <v/>
      </c>
      <c r="H118" s="273"/>
    </row>
    <row r="119" spans="1:9" x14ac:dyDescent="0.25">
      <c r="A119" s="169" t="s">
        <v>1209</v>
      </c>
      <c r="B119" s="169" t="s">
        <v>684</v>
      </c>
      <c r="C119" s="169" t="s">
        <v>1324</v>
      </c>
      <c r="D119" s="169" t="s">
        <v>696</v>
      </c>
      <c r="G119" s="273" t="str">
        <f>IF(I119="","",I119)</f>
        <v/>
      </c>
      <c r="H119" s="273"/>
    </row>
    <row r="120" spans="1:9" x14ac:dyDescent="0.25">
      <c r="A120" s="169" t="s">
        <v>1209</v>
      </c>
      <c r="B120" s="169" t="s">
        <v>684</v>
      </c>
      <c r="C120" s="169" t="s">
        <v>1324</v>
      </c>
      <c r="D120" s="169" t="s">
        <v>697</v>
      </c>
      <c r="G120" s="273" t="str">
        <f>IF(I120="","",I120)</f>
        <v/>
      </c>
      <c r="H120" s="273"/>
    </row>
    <row r="121" spans="1:9" x14ac:dyDescent="0.25">
      <c r="A121" s="169" t="s">
        <v>1209</v>
      </c>
      <c r="B121" s="169" t="s">
        <v>684</v>
      </c>
      <c r="C121" s="169" t="s">
        <v>1324</v>
      </c>
      <c r="D121" s="169" t="s">
        <v>698</v>
      </c>
      <c r="G121" s="273" t="str">
        <f>IF(I121="","",I121)</f>
        <v/>
      </c>
      <c r="H121" s="273"/>
    </row>
    <row r="122" spans="1:9" x14ac:dyDescent="0.25">
      <c r="G122" s="196" t="s">
        <v>731</v>
      </c>
    </row>
    <row r="123" spans="1:9" x14ac:dyDescent="0.25">
      <c r="A123" s="169" t="s">
        <v>1209</v>
      </c>
      <c r="B123" s="169" t="s">
        <v>685</v>
      </c>
      <c r="C123" s="169" t="s">
        <v>1325</v>
      </c>
      <c r="D123" s="169" t="s">
        <v>699</v>
      </c>
      <c r="G123" s="273" t="str">
        <f>IF(I123="","",I123)</f>
        <v/>
      </c>
      <c r="H123" s="273"/>
    </row>
    <row r="124" spans="1:9" x14ac:dyDescent="0.25">
      <c r="A124" s="169" t="s">
        <v>1209</v>
      </c>
      <c r="B124" s="169" t="s">
        <v>685</v>
      </c>
      <c r="C124" s="169" t="s">
        <v>1325</v>
      </c>
      <c r="D124" s="169" t="s">
        <v>700</v>
      </c>
      <c r="G124" s="273" t="str">
        <f>IF(I124="","",I124)</f>
        <v/>
      </c>
      <c r="H124" s="273"/>
    </row>
    <row r="125" spans="1:9" x14ac:dyDescent="0.25">
      <c r="A125" s="169" t="s">
        <v>1209</v>
      </c>
      <c r="B125" s="169" t="s">
        <v>685</v>
      </c>
      <c r="C125" s="169" t="s">
        <v>1325</v>
      </c>
      <c r="D125" s="169" t="s">
        <v>701</v>
      </c>
      <c r="G125" s="273" t="str">
        <f>IF(I125="","",I125)</f>
        <v/>
      </c>
      <c r="H125" s="273"/>
    </row>
    <row r="126" spans="1:9" x14ac:dyDescent="0.25">
      <c r="A126" s="169" t="s">
        <v>1209</v>
      </c>
      <c r="B126" s="169" t="s">
        <v>685</v>
      </c>
      <c r="C126" s="169" t="s">
        <v>1325</v>
      </c>
      <c r="D126" s="169" t="s">
        <v>702</v>
      </c>
      <c r="G126" s="273" t="str">
        <f>IF(I126="","",I126)</f>
        <v/>
      </c>
      <c r="H126" s="273"/>
    </row>
    <row r="127" spans="1:9" x14ac:dyDescent="0.25">
      <c r="A127" s="169" t="s">
        <v>1209</v>
      </c>
      <c r="B127" s="169" t="s">
        <v>685</v>
      </c>
      <c r="C127" s="169" t="s">
        <v>1325</v>
      </c>
      <c r="D127" s="169" t="s">
        <v>703</v>
      </c>
      <c r="G127" s="273" t="str">
        <f>IF(I127="","",I127)</f>
        <v/>
      </c>
      <c r="H127" s="273"/>
    </row>
    <row r="128" spans="1:9" x14ac:dyDescent="0.25">
      <c r="G128" s="196" t="s">
        <v>732</v>
      </c>
    </row>
    <row r="129" spans="1:8" x14ac:dyDescent="0.25">
      <c r="A129" s="169" t="s">
        <v>1209</v>
      </c>
      <c r="B129" s="169" t="s">
        <v>686</v>
      </c>
      <c r="C129" s="169" t="s">
        <v>1411</v>
      </c>
      <c r="D129" s="169" t="s">
        <v>704</v>
      </c>
      <c r="G129" s="273" t="str">
        <f>IF(I129="","",I129)</f>
        <v/>
      </c>
      <c r="H129" s="273"/>
    </row>
    <row r="130" spans="1:8" x14ac:dyDescent="0.25">
      <c r="A130" s="169" t="s">
        <v>1209</v>
      </c>
      <c r="B130" s="169" t="s">
        <v>686</v>
      </c>
      <c r="C130" s="169" t="s">
        <v>1411</v>
      </c>
      <c r="D130" s="169" t="s">
        <v>1758</v>
      </c>
      <c r="G130" s="273" t="str">
        <f>IF(I130="","",I130)</f>
        <v/>
      </c>
      <c r="H130" s="273"/>
    </row>
    <row r="131" spans="1:8" x14ac:dyDescent="0.25">
      <c r="A131" s="169" t="s">
        <v>1209</v>
      </c>
      <c r="B131" s="169" t="s">
        <v>686</v>
      </c>
      <c r="C131" s="169" t="s">
        <v>1411</v>
      </c>
      <c r="D131" s="169" t="s">
        <v>705</v>
      </c>
      <c r="G131" s="273" t="str">
        <f>IF(I131="","",I131)</f>
        <v/>
      </c>
      <c r="H131" s="273"/>
    </row>
    <row r="132" spans="1:8" x14ac:dyDescent="0.25">
      <c r="A132" s="169" t="s">
        <v>1209</v>
      </c>
      <c r="B132" s="169" t="s">
        <v>686</v>
      </c>
      <c r="C132" s="169" t="s">
        <v>1411</v>
      </c>
      <c r="D132" s="169" t="s">
        <v>706</v>
      </c>
      <c r="G132" s="273" t="str">
        <f>IF(I132="","",I132)</f>
        <v/>
      </c>
      <c r="H132" s="273"/>
    </row>
    <row r="133" spans="1:8" x14ac:dyDescent="0.25">
      <c r="A133" s="169" t="s">
        <v>1209</v>
      </c>
      <c r="B133" s="169" t="s">
        <v>686</v>
      </c>
      <c r="C133" s="169" t="s">
        <v>1411</v>
      </c>
      <c r="D133" s="169" t="s">
        <v>707</v>
      </c>
      <c r="G133" s="273" t="str">
        <f>IF(I133="","",I133)</f>
        <v/>
      </c>
      <c r="H133" s="273"/>
    </row>
    <row r="134" spans="1:8" x14ac:dyDescent="0.25">
      <c r="G134" s="196" t="s">
        <v>733</v>
      </c>
    </row>
    <row r="135" spans="1:8" x14ac:dyDescent="0.25">
      <c r="A135" s="169" t="s">
        <v>1209</v>
      </c>
      <c r="B135" s="169" t="s">
        <v>687</v>
      </c>
      <c r="C135" s="169" t="s">
        <v>1421</v>
      </c>
      <c r="D135" s="169" t="s">
        <v>708</v>
      </c>
      <c r="G135" s="273" t="str">
        <f>IF(I135="","",I135)</f>
        <v/>
      </c>
      <c r="H135" s="273"/>
    </row>
    <row r="136" spans="1:8" x14ac:dyDescent="0.25">
      <c r="A136" s="169" t="s">
        <v>1209</v>
      </c>
      <c r="B136" s="169" t="s">
        <v>687</v>
      </c>
      <c r="C136" s="169" t="s">
        <v>1421</v>
      </c>
      <c r="D136" s="169" t="s">
        <v>709</v>
      </c>
      <c r="G136" s="273" t="str">
        <f>IF(I136="","",I136)</f>
        <v/>
      </c>
      <c r="H136" s="273"/>
    </row>
    <row r="137" spans="1:8" x14ac:dyDescent="0.25">
      <c r="A137" s="169" t="s">
        <v>1209</v>
      </c>
      <c r="B137" s="169" t="s">
        <v>687</v>
      </c>
      <c r="C137" s="169" t="s">
        <v>1421</v>
      </c>
      <c r="D137" s="169" t="s">
        <v>710</v>
      </c>
      <c r="G137" s="273" t="str">
        <f>IF(I137="","",I137)</f>
        <v/>
      </c>
      <c r="H137" s="273"/>
    </row>
    <row r="138" spans="1:8" x14ac:dyDescent="0.25">
      <c r="A138" s="169" t="s">
        <v>1209</v>
      </c>
      <c r="B138" s="169" t="s">
        <v>687</v>
      </c>
      <c r="C138" s="169" t="s">
        <v>1421</v>
      </c>
      <c r="D138" s="169" t="s">
        <v>711</v>
      </c>
      <c r="G138" s="273" t="str">
        <f>IF(I138="","",I138)</f>
        <v/>
      </c>
      <c r="H138" s="273"/>
    </row>
    <row r="139" spans="1:8" x14ac:dyDescent="0.25">
      <c r="A139" s="169" t="s">
        <v>1209</v>
      </c>
      <c r="B139" s="169" t="s">
        <v>687</v>
      </c>
      <c r="C139" s="169" t="s">
        <v>1421</v>
      </c>
      <c r="D139" s="169" t="s">
        <v>712</v>
      </c>
      <c r="G139" s="273" t="str">
        <f>IF(I139="","",I139)</f>
        <v/>
      </c>
      <c r="H139" s="273"/>
    </row>
    <row r="140" spans="1:8" x14ac:dyDescent="0.25">
      <c r="G140" s="196" t="s">
        <v>734</v>
      </c>
    </row>
    <row r="141" spans="1:8" x14ac:dyDescent="0.25">
      <c r="A141" s="169" t="s">
        <v>1209</v>
      </c>
      <c r="B141" s="169" t="s">
        <v>688</v>
      </c>
      <c r="C141" s="169" t="s">
        <v>1422</v>
      </c>
      <c r="D141" s="169" t="s">
        <v>713</v>
      </c>
      <c r="G141" s="273" t="str">
        <f>IF(I141="","",I141)</f>
        <v/>
      </c>
      <c r="H141" s="273"/>
    </row>
    <row r="142" spans="1:8" x14ac:dyDescent="0.25">
      <c r="A142" s="169" t="s">
        <v>1209</v>
      </c>
      <c r="B142" s="169" t="s">
        <v>688</v>
      </c>
      <c r="C142" s="169" t="s">
        <v>1422</v>
      </c>
      <c r="D142" s="169" t="s">
        <v>714</v>
      </c>
      <c r="G142" s="273" t="str">
        <f>IF(I142="","",I142)</f>
        <v/>
      </c>
      <c r="H142" s="273"/>
    </row>
    <row r="143" spans="1:8" x14ac:dyDescent="0.25">
      <c r="A143" s="169" t="s">
        <v>1209</v>
      </c>
      <c r="B143" s="169" t="s">
        <v>688</v>
      </c>
      <c r="C143" s="169" t="s">
        <v>1422</v>
      </c>
      <c r="D143" s="169" t="s">
        <v>715</v>
      </c>
      <c r="G143" s="273" t="str">
        <f>IF(I143="","",I143)</f>
        <v/>
      </c>
      <c r="H143" s="273"/>
    </row>
    <row r="144" spans="1:8" x14ac:dyDescent="0.25">
      <c r="A144" s="169" t="s">
        <v>1209</v>
      </c>
      <c r="B144" s="169" t="s">
        <v>688</v>
      </c>
      <c r="C144" s="169" t="s">
        <v>1422</v>
      </c>
      <c r="D144" s="169" t="s">
        <v>716</v>
      </c>
      <c r="G144" s="273" t="str">
        <f>IF(I144="","",I144)</f>
        <v/>
      </c>
      <c r="H144" s="273"/>
    </row>
    <row r="145" spans="1:8" x14ac:dyDescent="0.25">
      <c r="A145" s="169" t="s">
        <v>1209</v>
      </c>
      <c r="B145" s="169" t="s">
        <v>688</v>
      </c>
      <c r="C145" s="169" t="s">
        <v>1422</v>
      </c>
      <c r="D145" s="169" t="s">
        <v>717</v>
      </c>
      <c r="G145" s="273" t="str">
        <f>IF(I145="","",I145)</f>
        <v/>
      </c>
      <c r="H145" s="273"/>
    </row>
    <row r="146" spans="1:8" x14ac:dyDescent="0.25">
      <c r="G146" s="196" t="s">
        <v>735</v>
      </c>
    </row>
    <row r="147" spans="1:8" x14ac:dyDescent="0.25">
      <c r="A147" s="169" t="s">
        <v>1209</v>
      </c>
      <c r="B147" s="169" t="s">
        <v>689</v>
      </c>
      <c r="C147" s="169" t="s">
        <v>1423</v>
      </c>
      <c r="D147" s="169" t="s">
        <v>1662</v>
      </c>
      <c r="G147" s="273" t="str">
        <f>IF(I147="","",I147)</f>
        <v/>
      </c>
      <c r="H147" s="273"/>
    </row>
    <row r="148" spans="1:8" x14ac:dyDescent="0.25">
      <c r="A148" s="169" t="s">
        <v>1209</v>
      </c>
      <c r="B148" s="169" t="s">
        <v>689</v>
      </c>
      <c r="C148" s="169" t="s">
        <v>1423</v>
      </c>
      <c r="D148" s="169" t="s">
        <v>718</v>
      </c>
      <c r="G148" s="273" t="str">
        <f>IF(I148="","",I148)</f>
        <v/>
      </c>
      <c r="H148" s="273"/>
    </row>
    <row r="149" spans="1:8" x14ac:dyDescent="0.25">
      <c r="A149" s="169" t="s">
        <v>1209</v>
      </c>
      <c r="B149" s="169" t="s">
        <v>689</v>
      </c>
      <c r="C149" s="169" t="s">
        <v>1423</v>
      </c>
      <c r="D149" s="169" t="s">
        <v>1664</v>
      </c>
      <c r="G149" s="273" t="str">
        <f>IF(I149="","",I149)</f>
        <v/>
      </c>
      <c r="H149" s="273"/>
    </row>
    <row r="150" spans="1:8" x14ac:dyDescent="0.25">
      <c r="A150" s="169" t="s">
        <v>1209</v>
      </c>
      <c r="B150" s="169" t="s">
        <v>689</v>
      </c>
      <c r="C150" s="169" t="s">
        <v>1423</v>
      </c>
      <c r="D150" s="169" t="s">
        <v>719</v>
      </c>
      <c r="G150" s="273" t="str">
        <f>IF(I150="","",I150)</f>
        <v/>
      </c>
      <c r="H150" s="273"/>
    </row>
    <row r="151" spans="1:8" x14ac:dyDescent="0.25">
      <c r="A151" s="169" t="s">
        <v>1209</v>
      </c>
      <c r="B151" s="169" t="s">
        <v>689</v>
      </c>
      <c r="C151" s="169" t="s">
        <v>1423</v>
      </c>
      <c r="D151" s="169" t="s">
        <v>720</v>
      </c>
      <c r="G151" s="273" t="str">
        <f>IF(I151="","",I151)</f>
        <v/>
      </c>
      <c r="H151" s="273"/>
    </row>
    <row r="152" spans="1:8" x14ac:dyDescent="0.25">
      <c r="G152" s="196" t="s">
        <v>736</v>
      </c>
    </row>
    <row r="153" spans="1:8" x14ac:dyDescent="0.25">
      <c r="A153" s="169" t="s">
        <v>1209</v>
      </c>
      <c r="B153" s="169" t="s">
        <v>690</v>
      </c>
      <c r="C153" s="169" t="s">
        <v>1424</v>
      </c>
      <c r="D153" s="169" t="s">
        <v>721</v>
      </c>
      <c r="G153" s="273" t="str">
        <f>IF(I153="","",I153)</f>
        <v/>
      </c>
      <c r="H153" s="273"/>
    </row>
    <row r="154" spans="1:8" x14ac:dyDescent="0.25">
      <c r="A154" s="169" t="s">
        <v>1209</v>
      </c>
      <c r="B154" s="169" t="s">
        <v>690</v>
      </c>
      <c r="C154" s="169" t="s">
        <v>1424</v>
      </c>
      <c r="D154" s="169" t="s">
        <v>1666</v>
      </c>
      <c r="G154" s="273" t="str">
        <f>IF(I154="","",I154)</f>
        <v/>
      </c>
      <c r="H154" s="273"/>
    </row>
    <row r="155" spans="1:8" x14ac:dyDescent="0.25">
      <c r="A155" s="169" t="s">
        <v>1209</v>
      </c>
      <c r="B155" s="169" t="s">
        <v>690</v>
      </c>
      <c r="C155" s="169" t="s">
        <v>1424</v>
      </c>
      <c r="D155" s="169" t="s">
        <v>1668</v>
      </c>
      <c r="G155" s="273" t="str">
        <f>IF(I155="","",I155)</f>
        <v/>
      </c>
      <c r="H155" s="273"/>
    </row>
    <row r="156" spans="1:8" x14ac:dyDescent="0.25">
      <c r="A156" s="169" t="s">
        <v>1209</v>
      </c>
      <c r="B156" s="169" t="s">
        <v>690</v>
      </c>
      <c r="C156" s="169" t="s">
        <v>1424</v>
      </c>
      <c r="D156" s="169" t="s">
        <v>1670</v>
      </c>
      <c r="G156" s="273" t="str">
        <f>IF(I156="","",I156)</f>
        <v/>
      </c>
      <c r="H156" s="273"/>
    </row>
    <row r="157" spans="1:8" x14ac:dyDescent="0.25">
      <c r="A157" s="169" t="s">
        <v>1209</v>
      </c>
      <c r="B157" s="169" t="s">
        <v>690</v>
      </c>
      <c r="C157" s="169" t="s">
        <v>1424</v>
      </c>
      <c r="D157" s="169" t="s">
        <v>722</v>
      </c>
      <c r="G157" s="273" t="str">
        <f>IF(I157="","",I157)</f>
        <v/>
      </c>
      <c r="H157" s="273"/>
    </row>
    <row r="158" spans="1:8" x14ac:dyDescent="0.25">
      <c r="F158" s="183"/>
      <c r="G158" s="275"/>
      <c r="H158" s="275"/>
    </row>
    <row r="159" spans="1:8" ht="15.75" x14ac:dyDescent="0.25">
      <c r="G159" s="274" t="s">
        <v>723</v>
      </c>
      <c r="H159" s="274"/>
    </row>
    <row r="160" spans="1:8" x14ac:dyDescent="0.25">
      <c r="G160" s="190" t="s">
        <v>1276</v>
      </c>
    </row>
    <row r="161" spans="1:9" x14ac:dyDescent="0.25">
      <c r="A161" s="169" t="s">
        <v>1549</v>
      </c>
      <c r="B161" s="169" t="s">
        <v>1684</v>
      </c>
      <c r="C161" s="169" t="s">
        <v>1329</v>
      </c>
      <c r="D161" s="169" t="s">
        <v>1685</v>
      </c>
      <c r="G161" s="196" t="s">
        <v>678</v>
      </c>
      <c r="H161" s="186" t="str">
        <f t="shared" ref="H161:H184" si="3">IF(I161="","",I161)</f>
        <v>S</v>
      </c>
      <c r="I161" t="s">
        <v>1285</v>
      </c>
    </row>
    <row r="162" spans="1:9" x14ac:dyDescent="0.25">
      <c r="A162" s="169" t="s">
        <v>1549</v>
      </c>
      <c r="B162" s="169" t="s">
        <v>1684</v>
      </c>
      <c r="C162" s="169" t="s">
        <v>1329</v>
      </c>
      <c r="D162" s="169" t="s">
        <v>1743</v>
      </c>
      <c r="G162" s="196" t="s">
        <v>679</v>
      </c>
      <c r="H162" s="186" t="str">
        <f t="shared" si="3"/>
        <v>HS - Highly Satisfactory</v>
      </c>
      <c r="I162" t="s">
        <v>527</v>
      </c>
    </row>
    <row r="163" spans="1:9" x14ac:dyDescent="0.25">
      <c r="A163" s="169" t="s">
        <v>1549</v>
      </c>
      <c r="B163" s="169" t="s">
        <v>1684</v>
      </c>
      <c r="C163" s="169" t="s">
        <v>1329</v>
      </c>
      <c r="D163" s="169" t="s">
        <v>672</v>
      </c>
      <c r="G163" s="196" t="s">
        <v>881</v>
      </c>
      <c r="H163" s="186" t="str">
        <f t="shared" si="3"/>
        <v/>
      </c>
    </row>
    <row r="164" spans="1:9" x14ac:dyDescent="0.25">
      <c r="A164" s="169" t="s">
        <v>1549</v>
      </c>
      <c r="B164" s="169" t="s">
        <v>1684</v>
      </c>
      <c r="C164" s="169" t="s">
        <v>1329</v>
      </c>
      <c r="D164" s="169" t="s">
        <v>673</v>
      </c>
      <c r="G164" s="196" t="s">
        <v>301</v>
      </c>
      <c r="H164" s="186" t="str">
        <f t="shared" si="3"/>
        <v>The annual plan was  implemented as scheduled and in full collaboration and coordination among  the two executing agencies , PMU, and UNDP</v>
      </c>
      <c r="I164" t="s">
        <v>203</v>
      </c>
    </row>
    <row r="165" spans="1:9" x14ac:dyDescent="0.25">
      <c r="G165" s="190" t="s">
        <v>737</v>
      </c>
    </row>
    <row r="166" spans="1:9" x14ac:dyDescent="0.25">
      <c r="A166" s="169" t="s">
        <v>1549</v>
      </c>
      <c r="B166" s="169" t="s">
        <v>1714</v>
      </c>
      <c r="C166" s="169" t="s">
        <v>1205</v>
      </c>
      <c r="D166" s="169" t="s">
        <v>674</v>
      </c>
      <c r="G166" s="196" t="s">
        <v>678</v>
      </c>
      <c r="H166" s="186" t="str">
        <f t="shared" si="3"/>
        <v>S</v>
      </c>
      <c r="I166" t="s">
        <v>1285</v>
      </c>
    </row>
    <row r="167" spans="1:9" x14ac:dyDescent="0.25">
      <c r="A167" s="169" t="s">
        <v>1549</v>
      </c>
      <c r="B167" s="169" t="s">
        <v>1714</v>
      </c>
      <c r="C167" s="169" t="s">
        <v>1205</v>
      </c>
      <c r="D167" s="169" t="s">
        <v>1795</v>
      </c>
      <c r="G167" s="196" t="s">
        <v>679</v>
      </c>
      <c r="H167" s="186" t="str">
        <f t="shared" si="3"/>
        <v>HS - Highly Satisfactory</v>
      </c>
      <c r="I167" t="s">
        <v>527</v>
      </c>
    </row>
    <row r="168" spans="1:9" x14ac:dyDescent="0.25">
      <c r="A168" s="169" t="s">
        <v>1549</v>
      </c>
      <c r="B168" s="169" t="s">
        <v>1714</v>
      </c>
      <c r="C168" s="169" t="s">
        <v>1205</v>
      </c>
      <c r="D168" s="169" t="s">
        <v>1763</v>
      </c>
      <c r="G168" s="196" t="s">
        <v>881</v>
      </c>
      <c r="H168" s="186" t="str">
        <f t="shared" si="3"/>
        <v/>
      </c>
    </row>
    <row r="169" spans="1:9" x14ac:dyDescent="0.25">
      <c r="A169" s="169" t="s">
        <v>1549</v>
      </c>
      <c r="B169" s="169" t="s">
        <v>1714</v>
      </c>
      <c r="C169" s="169" t="s">
        <v>1205</v>
      </c>
      <c r="D169" s="169" t="s">
        <v>1764</v>
      </c>
      <c r="G169" s="196" t="s">
        <v>301</v>
      </c>
      <c r="H169" s="186" t="str">
        <f t="shared" si="3"/>
        <v/>
      </c>
    </row>
    <row r="170" spans="1:9" x14ac:dyDescent="0.25">
      <c r="G170" s="190" t="s">
        <v>724</v>
      </c>
    </row>
    <row r="171" spans="1:9" x14ac:dyDescent="0.25">
      <c r="A171" s="169" t="s">
        <v>1549</v>
      </c>
      <c r="B171" s="169" t="s">
        <v>1686</v>
      </c>
      <c r="C171" s="169" t="s">
        <v>1180</v>
      </c>
      <c r="D171" s="169" t="s">
        <v>1687</v>
      </c>
      <c r="G171" s="196" t="s">
        <v>678</v>
      </c>
      <c r="H171" s="186" t="str">
        <f t="shared" si="3"/>
        <v>S</v>
      </c>
      <c r="I171" t="s">
        <v>1285</v>
      </c>
    </row>
    <row r="172" spans="1:9" x14ac:dyDescent="0.25">
      <c r="A172" s="169" t="s">
        <v>1549</v>
      </c>
      <c r="B172" s="169" t="s">
        <v>1686</v>
      </c>
      <c r="C172" s="169" t="s">
        <v>1180</v>
      </c>
      <c r="D172" s="169" t="s">
        <v>675</v>
      </c>
      <c r="G172" s="196" t="s">
        <v>679</v>
      </c>
      <c r="H172" s="186" t="str">
        <f t="shared" si="3"/>
        <v>HS - Highly Satisfactory</v>
      </c>
      <c r="I172" t="s">
        <v>527</v>
      </c>
    </row>
    <row r="173" spans="1:9" x14ac:dyDescent="0.25">
      <c r="A173" s="169" t="s">
        <v>1549</v>
      </c>
      <c r="B173" s="169" t="s">
        <v>1686</v>
      </c>
      <c r="C173" s="169" t="s">
        <v>1180</v>
      </c>
      <c r="D173" s="169" t="s">
        <v>1765</v>
      </c>
      <c r="G173" s="196" t="s">
        <v>881</v>
      </c>
      <c r="H173" s="186" t="str">
        <f t="shared" si="3"/>
        <v/>
      </c>
    </row>
    <row r="174" spans="1:9" x14ac:dyDescent="0.25">
      <c r="A174" s="169" t="s">
        <v>1549</v>
      </c>
      <c r="B174" s="169" t="s">
        <v>1686</v>
      </c>
      <c r="C174" s="169" t="s">
        <v>1180</v>
      </c>
      <c r="D174" s="169" t="s">
        <v>676</v>
      </c>
      <c r="G174" s="196" t="s">
        <v>301</v>
      </c>
      <c r="H174" s="186" t="str">
        <f t="shared" si="3"/>
        <v/>
      </c>
    </row>
    <row r="175" spans="1:9" x14ac:dyDescent="0.25">
      <c r="G175" s="190" t="s">
        <v>725</v>
      </c>
    </row>
    <row r="176" spans="1:9" x14ac:dyDescent="0.25">
      <c r="A176" s="169" t="s">
        <v>1549</v>
      </c>
      <c r="B176" s="169" t="s">
        <v>1688</v>
      </c>
      <c r="C176" s="169" t="s">
        <v>1331</v>
      </c>
      <c r="D176" s="169" t="s">
        <v>1689</v>
      </c>
      <c r="G176" s="196" t="s">
        <v>678</v>
      </c>
      <c r="H176" s="186" t="str">
        <f t="shared" si="3"/>
        <v>MS</v>
      </c>
      <c r="I176" t="s">
        <v>1286</v>
      </c>
    </row>
    <row r="177" spans="1:13" x14ac:dyDescent="0.25">
      <c r="A177" s="169" t="s">
        <v>1549</v>
      </c>
      <c r="B177" s="169" t="s">
        <v>1688</v>
      </c>
      <c r="C177" s="169" t="s">
        <v>1331</v>
      </c>
      <c r="D177" s="169" t="s">
        <v>1749</v>
      </c>
      <c r="G177" s="196" t="s">
        <v>679</v>
      </c>
      <c r="H177" s="186" t="str">
        <f t="shared" si="3"/>
        <v>S – Satisfactory</v>
      </c>
      <c r="I177" t="s">
        <v>528</v>
      </c>
    </row>
    <row r="178" spans="1:13" x14ac:dyDescent="0.25">
      <c r="A178" s="169" t="s">
        <v>1549</v>
      </c>
      <c r="B178" s="169" t="s">
        <v>1688</v>
      </c>
      <c r="C178" s="169" t="s">
        <v>1331</v>
      </c>
      <c r="D178" s="169" t="s">
        <v>1767</v>
      </c>
      <c r="G178" s="196" t="s">
        <v>881</v>
      </c>
      <c r="H178" s="186" t="str">
        <f t="shared" si="3"/>
        <v/>
      </c>
    </row>
    <row r="179" spans="1:13" x14ac:dyDescent="0.25">
      <c r="A179" s="169" t="s">
        <v>1549</v>
      </c>
      <c r="B179" s="169" t="s">
        <v>1688</v>
      </c>
      <c r="C179" s="169" t="s">
        <v>1331</v>
      </c>
      <c r="D179" s="169" t="s">
        <v>1768</v>
      </c>
      <c r="G179" s="196" t="s">
        <v>301</v>
      </c>
      <c r="H179" s="186" t="str">
        <f t="shared" si="3"/>
        <v>The implementation pace was on track and in accordance to the workplan; and the progress made towards the activities related to the PA policies and preparation of management plans was significant.</v>
      </c>
      <c r="I179" t="s">
        <v>204</v>
      </c>
    </row>
    <row r="180" spans="1:13" x14ac:dyDescent="0.25">
      <c r="G180" s="190" t="s">
        <v>726</v>
      </c>
    </row>
    <row r="181" spans="1:13" x14ac:dyDescent="0.25">
      <c r="A181" s="169" t="s">
        <v>1549</v>
      </c>
      <c r="B181" s="169" t="s">
        <v>1715</v>
      </c>
      <c r="C181" s="169" t="s">
        <v>1332</v>
      </c>
      <c r="D181" s="169" t="s">
        <v>440</v>
      </c>
      <c r="G181" s="196" t="s">
        <v>678</v>
      </c>
      <c r="H181" s="186" t="str">
        <f t="shared" si="3"/>
        <v>MS</v>
      </c>
      <c r="I181" t="s">
        <v>1286</v>
      </c>
    </row>
    <row r="182" spans="1:13" x14ac:dyDescent="0.25">
      <c r="A182" s="169" t="s">
        <v>1549</v>
      </c>
      <c r="B182" s="169" t="s">
        <v>1715</v>
      </c>
      <c r="C182" s="169" t="s">
        <v>1332</v>
      </c>
      <c r="D182" s="169" t="s">
        <v>441</v>
      </c>
      <c r="G182" s="196" t="s">
        <v>679</v>
      </c>
      <c r="H182" s="186" t="str">
        <f t="shared" si="3"/>
        <v>S – Satisfactory</v>
      </c>
      <c r="I182" t="s">
        <v>528</v>
      </c>
    </row>
    <row r="183" spans="1:13" x14ac:dyDescent="0.25">
      <c r="A183" s="169" t="s">
        <v>1549</v>
      </c>
      <c r="B183" s="169" t="s">
        <v>1715</v>
      </c>
      <c r="C183" s="169" t="s">
        <v>1332</v>
      </c>
      <c r="D183" s="169" t="s">
        <v>1769</v>
      </c>
      <c r="G183" s="196" t="s">
        <v>881</v>
      </c>
      <c r="H183" s="186" t="str">
        <f t="shared" si="3"/>
        <v/>
      </c>
    </row>
    <row r="184" spans="1:13" x14ac:dyDescent="0.25">
      <c r="A184" s="169" t="s">
        <v>1549</v>
      </c>
      <c r="B184" s="169" t="s">
        <v>1715</v>
      </c>
      <c r="C184" s="169" t="s">
        <v>1332</v>
      </c>
      <c r="D184" s="169" t="s">
        <v>677</v>
      </c>
      <c r="G184" s="196" t="s">
        <v>301</v>
      </c>
      <c r="H184" s="186" t="str">
        <f t="shared" si="3"/>
        <v xml:space="preserve">The project team and broader project constituency has reacted very positively to the outcomes of the MTE and has made corrective action for addressing implementation hurdles. The establishment of the task force is particularly noteworthy as it transfers ownership of the developed results to the national institutions while at the same time providing them with a framework for debate and agreement on policy reforms, institutional frameworks etc... Although Syria remains a country where decision making power remains central, the level of engagement and commitment of the task force - facilitated by the project team - is commendable. Furthermore, the project team has implemented its annual workplan on schedule and according to expected disbursement levels. It should be noted that this is partly due to the aggregation of several contracts under one consultancy assignment (company). While this enables secure and long term planning and reduces impacts of procurement and hiring processes, it may also reduce access of the project and country to specific expert knowledge. It is therefore recommended - as per the supervision mission - that a mechanism for peer review and quality control of the products delivered by this company be established. Furthermore, the risk that was flagged by the MTE team, still needs to be tracked although it is an issue rather than a risk: the large sub-contract accorded under the project to a consultancy firm may result in having a project within a project, in the demobilization of the project team and national institutions, and in the project missing on its desired impact in relation to the development of national capacities for PA management. The project team has therefore endeavored to maintain close control and involvement of national partners, and this needs to be reassessed on a regular basis to prevent any drifts in that sense. 
At the time of project supervision mission, a discussion was underway regarding different levels of progress and achievement at different sites. It is recommended that the project board, technical team and project team consider each site individually and give due consideration to tailor-made approaches to the specificities of each site. Otherwise there is a risk that a working formula at one PA site will not necessarily deliver tangible results elswhere and similarly, the potential for learning and tailoring PA management approaches in view of replication throughout the system when it is established. It is therefore recommended to carefully consider the risks associated with a blueprint approach, and to reflect on the benefits and feasibility of a differenciated approach. This may materialize in terms of different staff structures and management teams for different sites, depending on the complexity of issues they are tackling and depending on their management objectives. 
All in all the project is progressing smoothly with a much stronger focus on results and a high likelihood of maintaining a steady pace over the coming years. </v>
      </c>
      <c r="I184" t="s">
        <v>202</v>
      </c>
    </row>
    <row r="185" spans="1:13" x14ac:dyDescent="0.25">
      <c r="F185" s="183"/>
      <c r="G185" s="276"/>
      <c r="H185" s="276"/>
    </row>
    <row r="186" spans="1:13" ht="15.75" x14ac:dyDescent="0.25">
      <c r="G186" s="274" t="s">
        <v>738</v>
      </c>
      <c r="H186" s="274"/>
    </row>
    <row r="187" spans="1:13" x14ac:dyDescent="0.25">
      <c r="A187" s="169" t="s">
        <v>1735</v>
      </c>
      <c r="B187" s="169" t="s">
        <v>1713</v>
      </c>
      <c r="C187" s="169" t="s">
        <v>1333</v>
      </c>
      <c r="D187" s="169" t="s">
        <v>1684</v>
      </c>
      <c r="G187" s="196" t="s">
        <v>682</v>
      </c>
      <c r="H187" s="186" t="str">
        <f t="shared" ref="H187:H203" si="4">IF(I187="","",I187)</f>
        <v/>
      </c>
    </row>
    <row r="188" spans="1:13" x14ac:dyDescent="0.25">
      <c r="A188" s="169" t="s">
        <v>1735</v>
      </c>
      <c r="B188" s="169" t="s">
        <v>1713</v>
      </c>
      <c r="C188" s="169" t="s">
        <v>1333</v>
      </c>
      <c r="D188" s="169" t="s">
        <v>1685</v>
      </c>
      <c r="G188" s="196" t="s">
        <v>1334</v>
      </c>
      <c r="H188" s="186" t="str">
        <f t="shared" si="4"/>
        <v/>
      </c>
    </row>
    <row r="189" spans="1:13" x14ac:dyDescent="0.25">
      <c r="A189" s="169" t="s">
        <v>1735</v>
      </c>
      <c r="B189" s="169" t="s">
        <v>1713</v>
      </c>
      <c r="C189" s="169" t="s">
        <v>1333</v>
      </c>
      <c r="D189" s="169" t="s">
        <v>1743</v>
      </c>
      <c r="G189" s="196" t="s">
        <v>1335</v>
      </c>
      <c r="H189" s="186" t="str">
        <f>IF(I189="","",K189&amp;"-"&amp;L189&amp;"-"&amp;M189)</f>
        <v/>
      </c>
      <c r="I189" t="s">
        <v>1427</v>
      </c>
      <c r="K189" t="e">
        <f>DAY(I189)</f>
        <v>#VALUE!</v>
      </c>
      <c r="L189" t="e">
        <f>VLOOKUP(MONTH(I189),O:P,2,FALSE)</f>
        <v>#VALUE!</v>
      </c>
      <c r="M189" t="e">
        <f>YEAR(I189)</f>
        <v>#VALUE!</v>
      </c>
    </row>
    <row r="190" spans="1:13" x14ac:dyDescent="0.25">
      <c r="A190" s="169" t="s">
        <v>1735</v>
      </c>
      <c r="B190" s="169" t="s">
        <v>1713</v>
      </c>
      <c r="C190" s="169" t="s">
        <v>1333</v>
      </c>
      <c r="D190" s="169" t="s">
        <v>1714</v>
      </c>
      <c r="G190" s="196" t="s">
        <v>682</v>
      </c>
      <c r="H190" s="186" t="str">
        <f t="shared" si="4"/>
        <v/>
      </c>
    </row>
    <row r="191" spans="1:13" x14ac:dyDescent="0.25">
      <c r="A191" s="169" t="s">
        <v>1735</v>
      </c>
      <c r="B191" s="169" t="s">
        <v>1713</v>
      </c>
      <c r="C191" s="169" t="s">
        <v>1333</v>
      </c>
      <c r="D191" s="169" t="s">
        <v>674</v>
      </c>
      <c r="G191" s="196" t="s">
        <v>1334</v>
      </c>
      <c r="H191" s="186" t="str">
        <f t="shared" si="4"/>
        <v/>
      </c>
    </row>
    <row r="192" spans="1:13" x14ac:dyDescent="0.25">
      <c r="A192" s="169" t="s">
        <v>1735</v>
      </c>
      <c r="B192" s="169" t="s">
        <v>1713</v>
      </c>
      <c r="C192" s="169" t="s">
        <v>1333</v>
      </c>
      <c r="D192" s="169" t="s">
        <v>1795</v>
      </c>
      <c r="G192" s="196" t="s">
        <v>1335</v>
      </c>
      <c r="H192" s="186" t="str">
        <f>IF(I192="","",K192&amp;"-"&amp;L192&amp;"-"&amp;M192)</f>
        <v/>
      </c>
      <c r="I192" t="s">
        <v>1427</v>
      </c>
      <c r="K192" t="e">
        <f>DAY(I192)</f>
        <v>#VALUE!</v>
      </c>
      <c r="L192" t="e">
        <f>VLOOKUP(MONTH(I192),O:P,2,FALSE)</f>
        <v>#VALUE!</v>
      </c>
      <c r="M192" t="e">
        <f>YEAR(I192)</f>
        <v>#VALUE!</v>
      </c>
    </row>
    <row r="193" spans="1:13" x14ac:dyDescent="0.25">
      <c r="A193" s="169" t="s">
        <v>1735</v>
      </c>
      <c r="B193" s="169" t="s">
        <v>1713</v>
      </c>
      <c r="C193" s="169" t="s">
        <v>1333</v>
      </c>
      <c r="D193" s="169" t="s">
        <v>1686</v>
      </c>
      <c r="G193" s="196" t="s">
        <v>682</v>
      </c>
      <c r="H193" s="186" t="str">
        <f t="shared" si="4"/>
        <v/>
      </c>
    </row>
    <row r="194" spans="1:13" x14ac:dyDescent="0.25">
      <c r="A194" s="169" t="s">
        <v>1735</v>
      </c>
      <c r="B194" s="169" t="s">
        <v>1713</v>
      </c>
      <c r="C194" s="169" t="s">
        <v>1333</v>
      </c>
      <c r="D194" s="169" t="s">
        <v>1687</v>
      </c>
      <c r="G194" s="196" t="s">
        <v>1334</v>
      </c>
      <c r="H194" s="186" t="str">
        <f t="shared" si="4"/>
        <v/>
      </c>
    </row>
    <row r="195" spans="1:13" x14ac:dyDescent="0.25">
      <c r="A195" s="169" t="s">
        <v>1735</v>
      </c>
      <c r="B195" s="169" t="s">
        <v>1713</v>
      </c>
      <c r="C195" s="169" t="s">
        <v>1333</v>
      </c>
      <c r="D195" s="169" t="s">
        <v>675</v>
      </c>
      <c r="G195" s="196" t="s">
        <v>1335</v>
      </c>
      <c r="H195" s="186" t="str">
        <f>IF(I195="","",K195&amp;"-"&amp;L195&amp;"-"&amp;M195)</f>
        <v/>
      </c>
      <c r="I195" t="s">
        <v>1427</v>
      </c>
      <c r="K195" t="e">
        <f>DAY(I195)</f>
        <v>#VALUE!</v>
      </c>
      <c r="L195" t="e">
        <f>VLOOKUP(MONTH(I195),O:P,2,FALSE)</f>
        <v>#VALUE!</v>
      </c>
      <c r="M195" t="e">
        <f>YEAR(I195)</f>
        <v>#VALUE!</v>
      </c>
    </row>
    <row r="196" spans="1:13" x14ac:dyDescent="0.25">
      <c r="A196" s="169" t="s">
        <v>1735</v>
      </c>
      <c r="B196" s="169" t="s">
        <v>1713</v>
      </c>
      <c r="C196" s="169" t="s">
        <v>1333</v>
      </c>
      <c r="D196" s="169" t="s">
        <v>1688</v>
      </c>
      <c r="G196" s="196" t="s">
        <v>682</v>
      </c>
      <c r="H196" s="186" t="str">
        <f t="shared" si="4"/>
        <v/>
      </c>
    </row>
    <row r="197" spans="1:13" x14ac:dyDescent="0.25">
      <c r="A197" s="169" t="s">
        <v>1735</v>
      </c>
      <c r="B197" s="169" t="s">
        <v>1713</v>
      </c>
      <c r="C197" s="169" t="s">
        <v>1333</v>
      </c>
      <c r="D197" s="169" t="s">
        <v>1689</v>
      </c>
      <c r="G197" s="196" t="s">
        <v>1334</v>
      </c>
      <c r="H197" s="186" t="str">
        <f t="shared" si="4"/>
        <v/>
      </c>
    </row>
    <row r="198" spans="1:13" x14ac:dyDescent="0.25">
      <c r="A198" s="169" t="s">
        <v>1735</v>
      </c>
      <c r="B198" s="169" t="s">
        <v>1713</v>
      </c>
      <c r="C198" s="169" t="s">
        <v>1333</v>
      </c>
      <c r="D198" s="169" t="s">
        <v>1749</v>
      </c>
      <c r="G198" s="196" t="s">
        <v>1335</v>
      </c>
      <c r="H198" s="186" t="str">
        <f>IF(I198="","",K198&amp;"-"&amp;L198&amp;"-"&amp;M198)</f>
        <v/>
      </c>
      <c r="I198" t="s">
        <v>1427</v>
      </c>
      <c r="K198" t="e">
        <f>DAY(I198)</f>
        <v>#VALUE!</v>
      </c>
      <c r="L198" t="e">
        <f>VLOOKUP(MONTH(I198),O:P,2,FALSE)</f>
        <v>#VALUE!</v>
      </c>
      <c r="M198" t="e">
        <f>YEAR(I198)</f>
        <v>#VALUE!</v>
      </c>
    </row>
    <row r="199" spans="1:13" x14ac:dyDescent="0.25">
      <c r="A199" s="169" t="s">
        <v>1735</v>
      </c>
      <c r="B199" s="169" t="s">
        <v>1713</v>
      </c>
      <c r="C199" s="169" t="s">
        <v>1333</v>
      </c>
      <c r="D199" s="169" t="s">
        <v>1715</v>
      </c>
      <c r="G199" s="196" t="s">
        <v>682</v>
      </c>
      <c r="H199" s="186" t="str">
        <f t="shared" si="4"/>
        <v/>
      </c>
    </row>
    <row r="200" spans="1:13" x14ac:dyDescent="0.25">
      <c r="A200" s="169" t="s">
        <v>1735</v>
      </c>
      <c r="B200" s="169" t="s">
        <v>1713</v>
      </c>
      <c r="C200" s="169" t="s">
        <v>1333</v>
      </c>
      <c r="D200" s="169" t="s">
        <v>440</v>
      </c>
      <c r="G200" s="196" t="s">
        <v>1334</v>
      </c>
      <c r="H200" s="186" t="str">
        <f t="shared" si="4"/>
        <v/>
      </c>
    </row>
    <row r="201" spans="1:13" x14ac:dyDescent="0.25">
      <c r="A201" s="169" t="s">
        <v>1735</v>
      </c>
      <c r="B201" s="169" t="s">
        <v>1713</v>
      </c>
      <c r="C201" s="169" t="s">
        <v>1333</v>
      </c>
      <c r="D201" s="169" t="s">
        <v>441</v>
      </c>
      <c r="G201" s="196" t="s">
        <v>1335</v>
      </c>
      <c r="H201" s="186" t="str">
        <f>IF(I201="","",K201&amp;"-"&amp;L201&amp;"-"&amp;M201)</f>
        <v/>
      </c>
      <c r="I201" t="s">
        <v>1427</v>
      </c>
      <c r="K201" t="e">
        <f>DAY(I201)</f>
        <v>#VALUE!</v>
      </c>
      <c r="L201" t="e">
        <f>VLOOKUP(MONTH(I201),O:P,2,FALSE)</f>
        <v>#VALUE!</v>
      </c>
      <c r="M201" t="e">
        <f>YEAR(I201)</f>
        <v>#VALUE!</v>
      </c>
    </row>
    <row r="202" spans="1:13" x14ac:dyDescent="0.25">
      <c r="A202" s="169" t="s">
        <v>1735</v>
      </c>
      <c r="B202" s="169" t="s">
        <v>1713</v>
      </c>
      <c r="C202" s="169" t="s">
        <v>1333</v>
      </c>
      <c r="D202" s="169" t="s">
        <v>1690</v>
      </c>
      <c r="G202" s="196" t="s">
        <v>682</v>
      </c>
      <c r="H202" s="186" t="str">
        <f t="shared" si="4"/>
        <v/>
      </c>
    </row>
    <row r="203" spans="1:13" x14ac:dyDescent="0.25">
      <c r="A203" s="169" t="s">
        <v>1735</v>
      </c>
      <c r="B203" s="169" t="s">
        <v>1713</v>
      </c>
      <c r="C203" s="169" t="s">
        <v>1333</v>
      </c>
      <c r="D203" s="169" t="s">
        <v>1691</v>
      </c>
      <c r="G203" s="196" t="s">
        <v>1334</v>
      </c>
      <c r="H203" s="186" t="str">
        <f t="shared" si="4"/>
        <v/>
      </c>
    </row>
    <row r="204" spans="1:13" x14ac:dyDescent="0.25">
      <c r="A204" s="169" t="s">
        <v>1735</v>
      </c>
      <c r="B204" s="169" t="s">
        <v>1713</v>
      </c>
      <c r="C204" s="169" t="s">
        <v>1333</v>
      </c>
      <c r="D204" s="169" t="s">
        <v>681</v>
      </c>
      <c r="F204" s="183"/>
      <c r="G204" s="196" t="s">
        <v>1335</v>
      </c>
      <c r="H204" s="186" t="str">
        <f>IF(I204="","",K204&amp;"-"&amp;L204&amp;"-"&amp;M204)</f>
        <v/>
      </c>
      <c r="I204" t="s">
        <v>1427</v>
      </c>
      <c r="K204" t="e">
        <f>DAY(I204)</f>
        <v>#VALUE!</v>
      </c>
      <c r="L204" t="e">
        <f>VLOOKUP(MONTH(I204),O:P,2,FALSE)</f>
        <v>#VALUE!</v>
      </c>
      <c r="M204" t="e">
        <f>YEAR(I204)</f>
        <v>#VALUE!</v>
      </c>
    </row>
    <row r="205" spans="1:13" x14ac:dyDescent="0.25">
      <c r="F205" s="183"/>
      <c r="G205" s="276"/>
      <c r="H205" s="276"/>
    </row>
    <row r="206" spans="1:13" x14ac:dyDescent="0.25">
      <c r="A206" s="181" t="s">
        <v>739</v>
      </c>
      <c r="F206" s="183"/>
      <c r="G206" s="276"/>
      <c r="H206" s="276"/>
    </row>
    <row r="207" spans="1:13" x14ac:dyDescent="0.25">
      <c r="A207" s="181" t="s">
        <v>740</v>
      </c>
      <c r="G207" s="272" t="s">
        <v>301</v>
      </c>
      <c r="H207" s="272"/>
    </row>
    <row r="208" spans="1:13" x14ac:dyDescent="0.25">
      <c r="A208" s="169" t="s">
        <v>611</v>
      </c>
      <c r="G208" s="273" t="str">
        <f>IF(Finance!D51="","",Finance!D51)</f>
        <v/>
      </c>
      <c r="H208" s="273"/>
    </row>
    <row r="209" spans="1:10" x14ac:dyDescent="0.25">
      <c r="G209" s="276"/>
      <c r="H209" s="276"/>
    </row>
    <row r="210" spans="1:10" ht="15.75" x14ac:dyDescent="0.25">
      <c r="G210" s="274" t="s">
        <v>741</v>
      </c>
      <c r="H210" s="274"/>
    </row>
    <row r="211" spans="1:10" x14ac:dyDescent="0.25">
      <c r="G211" s="272" t="s">
        <v>742</v>
      </c>
      <c r="H211" s="272"/>
    </row>
    <row r="212" spans="1:10" x14ac:dyDescent="0.25">
      <c r="A212" s="169" t="s">
        <v>1415</v>
      </c>
      <c r="B212" s="169" t="s">
        <v>1796</v>
      </c>
      <c r="C212" s="169" t="s">
        <v>540</v>
      </c>
      <c r="D212" s="169" t="s">
        <v>436</v>
      </c>
      <c r="G212" s="273" t="str">
        <f>IF(I212="","",I212)</f>
        <v/>
      </c>
      <c r="H212" s="273"/>
    </row>
    <row r="213" spans="1:10" x14ac:dyDescent="0.25">
      <c r="G213" s="197" t="s">
        <v>743</v>
      </c>
      <c r="H213" s="197" t="s">
        <v>744</v>
      </c>
    </row>
    <row r="214" spans="1:10" x14ac:dyDescent="0.25">
      <c r="A214" s="169" t="s">
        <v>1415</v>
      </c>
      <c r="B214" s="169" t="s">
        <v>1720</v>
      </c>
      <c r="C214" s="169" t="s">
        <v>1449</v>
      </c>
      <c r="D214" s="169" t="s">
        <v>1760</v>
      </c>
      <c r="E214" s="169" t="s">
        <v>1724</v>
      </c>
      <c r="G214" s="186" t="str">
        <f t="shared" ref="G214:G223" si="5">IF(I214="","",I214)</f>
        <v xml:space="preserve">According to the project document there were   many sub-contracts (9 sub-contracts) should be implemented during the project lifetime. Some of these sub contracts are overlapping with other project   activities, while the rest of sub contracts need to be updated and merged. 
</v>
      </c>
      <c r="H214" s="186" t="str">
        <f>IF(J214="","",J214)</f>
        <v xml:space="preserve">The PMU in collaboration with other stakeholders has reviewed these sub-contracts; accordingly there was only one integrated and updated thematic sub-contract for each outcome of the project three outcomes.  </v>
      </c>
      <c r="I214" t="s">
        <v>108</v>
      </c>
      <c r="J214" t="s">
        <v>109</v>
      </c>
    </row>
    <row r="215" spans="1:10" x14ac:dyDescent="0.25">
      <c r="G215" s="186" t="str">
        <f t="shared" si="5"/>
        <v>Project logframe (indicators and targets) doesn’t reflect what actually being achieved by project.</v>
      </c>
      <c r="H215" s="186" t="str">
        <f t="shared" ref="H215:H223" si="6">IF(J215="","",J215)</f>
        <v>Modification of project log frame (Targets and indicators) is done to reflect the real achievements and activities on ground, and shows the impacts of these achievements on progress towards project objectives</v>
      </c>
      <c r="I215" t="s">
        <v>110</v>
      </c>
      <c r="J215" t="s">
        <v>111</v>
      </c>
    </row>
    <row r="216" spans="1:10" x14ac:dyDescent="0.25">
      <c r="G216" s="186" t="str">
        <f t="shared" si="5"/>
        <v/>
      </c>
      <c r="H216" s="186" t="str">
        <f t="shared" si="6"/>
        <v/>
      </c>
    </row>
    <row r="217" spans="1:10" x14ac:dyDescent="0.25">
      <c r="G217" s="186" t="str">
        <f t="shared" si="5"/>
        <v/>
      </c>
      <c r="H217" s="186" t="str">
        <f t="shared" si="6"/>
        <v/>
      </c>
    </row>
    <row r="218" spans="1:10" x14ac:dyDescent="0.25">
      <c r="G218" s="186" t="str">
        <f t="shared" si="5"/>
        <v/>
      </c>
      <c r="H218" s="186" t="str">
        <f t="shared" si="6"/>
        <v/>
      </c>
    </row>
    <row r="219" spans="1:10" x14ac:dyDescent="0.25">
      <c r="G219" s="186" t="str">
        <f t="shared" si="5"/>
        <v/>
      </c>
      <c r="H219" s="186" t="str">
        <f t="shared" si="6"/>
        <v/>
      </c>
    </row>
    <row r="220" spans="1:10" x14ac:dyDescent="0.25">
      <c r="G220" s="186" t="str">
        <f t="shared" si="5"/>
        <v/>
      </c>
      <c r="H220" s="186" t="str">
        <f t="shared" si="6"/>
        <v/>
      </c>
    </row>
    <row r="221" spans="1:10" x14ac:dyDescent="0.25">
      <c r="G221" s="186" t="str">
        <f t="shared" si="5"/>
        <v/>
      </c>
      <c r="H221" s="186" t="str">
        <f t="shared" si="6"/>
        <v/>
      </c>
    </row>
    <row r="222" spans="1:10" x14ac:dyDescent="0.25">
      <c r="G222" s="186" t="str">
        <f t="shared" si="5"/>
        <v/>
      </c>
      <c r="H222" s="186" t="str">
        <f t="shared" si="6"/>
        <v/>
      </c>
    </row>
    <row r="223" spans="1:10" x14ac:dyDescent="0.25">
      <c r="G223" s="186" t="str">
        <f t="shared" si="5"/>
        <v/>
      </c>
      <c r="H223" s="186" t="str">
        <f t="shared" si="6"/>
        <v/>
      </c>
    </row>
    <row r="224" spans="1:10" x14ac:dyDescent="0.25">
      <c r="G224" s="276"/>
      <c r="H224" s="276"/>
    </row>
    <row r="225" spans="1:9" x14ac:dyDescent="0.25">
      <c r="G225" s="272" t="s">
        <v>1199</v>
      </c>
      <c r="H225" s="272"/>
    </row>
    <row r="226" spans="1:9" x14ac:dyDescent="0.25">
      <c r="A226" s="169" t="s">
        <v>1415</v>
      </c>
      <c r="B226" s="169" t="s">
        <v>1797</v>
      </c>
      <c r="C226" s="169" t="s">
        <v>1199</v>
      </c>
      <c r="D226" s="169" t="s">
        <v>463</v>
      </c>
      <c r="G226" s="273" t="str">
        <f>IF(I226="","",I226)</f>
        <v/>
      </c>
      <c r="H226" s="273"/>
    </row>
    <row r="227" spans="1:9" x14ac:dyDescent="0.25">
      <c r="G227" s="276"/>
      <c r="H227" s="276"/>
    </row>
    <row r="228" spans="1:9" ht="15.75" x14ac:dyDescent="0.25">
      <c r="G228" s="274" t="s">
        <v>745</v>
      </c>
      <c r="H228" s="274"/>
    </row>
    <row r="229" spans="1:9" x14ac:dyDescent="0.25">
      <c r="G229" s="272" t="s">
        <v>746</v>
      </c>
      <c r="H229" s="272"/>
    </row>
    <row r="230" spans="1:9" x14ac:dyDescent="0.25">
      <c r="A230" s="169" t="s">
        <v>886</v>
      </c>
      <c r="B230" s="169" t="s">
        <v>1771</v>
      </c>
      <c r="C230" s="169" t="s">
        <v>1824</v>
      </c>
      <c r="D230" s="169" t="s">
        <v>1772</v>
      </c>
      <c r="G230" s="273" t="str">
        <f>IF(I230="","",I230)</f>
        <v/>
      </c>
      <c r="H230" s="273"/>
    </row>
    <row r="231" spans="1:9" x14ac:dyDescent="0.25">
      <c r="G231" s="272" t="s">
        <v>747</v>
      </c>
      <c r="H231" s="272"/>
    </row>
    <row r="232" spans="1:9" x14ac:dyDescent="0.25">
      <c r="A232" s="169" t="s">
        <v>886</v>
      </c>
      <c r="B232" s="169" t="s">
        <v>1773</v>
      </c>
      <c r="C232" s="169" t="s">
        <v>1201</v>
      </c>
      <c r="D232" s="169" t="s">
        <v>1774</v>
      </c>
      <c r="G232" s="273" t="str">
        <f>IF(I232="","",I232)</f>
        <v>The project management unit (PMU) has contacted NGO (The Syrian Society for the Conservation of Wildlife-SSCW) for help in carrying out ecological baseline surveys at the three project PAs sites according to annual work plan of 2009.  SSCW has helped the project in ecological baseline surveys through contacting the Royal Society for Bird Protection RSBP –UK, As result , the PMU has met the director of the RSBP and agreed on RSBP bird watching volunteers to carry out the ecological baseline surveys (Birds surveys) at the three project sites.  Three Surveyors have achieved these bird surveys in collaboration with project site work teams through two surveys missions to project PAs sites. The SSCW has helped for free the project in carrying out the ecotourism surveys at Al Fourounloq PA site, through the participation of one of its ecotourism expert. The aim of these surveys is to prepare a master plan for visitors’ management.</v>
      </c>
      <c r="H232" s="273"/>
      <c r="I232" t="s">
        <v>112</v>
      </c>
    </row>
    <row r="233" spans="1:9" x14ac:dyDescent="0.25">
      <c r="G233" s="272" t="s">
        <v>748</v>
      </c>
      <c r="H233" s="272"/>
    </row>
    <row r="234" spans="1:9" x14ac:dyDescent="0.25">
      <c r="A234" s="169" t="s">
        <v>886</v>
      </c>
      <c r="B234" s="169" t="s">
        <v>1780</v>
      </c>
      <c r="C234" s="153" t="s">
        <v>1825</v>
      </c>
      <c r="D234" s="153" t="s">
        <v>1781</v>
      </c>
      <c r="G234" s="273" t="str">
        <f>IF(I234="","",I234)</f>
        <v>The project has subcontracted by the end of 2008 a specialized company(Via Nova)to carry out the thematic subcontract of outcome2; "PA MANAGEMENT, BIODIVERSITY CONSERVATION AND DATA MANAGEMENT CONSULTATION COMPANY",  During the first six months ,the company has made the following;  reviewed existing and available documents about baseline surveys and PA management critical issues, developed vision and tools to cover the gaps, identified  target groups to be trained and  training needs assessment for each group, developed a tailored training program and present tools for on-job and counterpart training, conducted needed training programs depending on training needs assessment, Prepared training manuals and materials, Overviewed and supervised ecological, social and economic assessments of PAs,  Supervised and overviewed setting of maps for PAs and GIS information, supervised evaluating capacity and level of awareness for local communities and relevant stakeholders, and conducted  focus group meeting with related stakeholders to discuss the setup and content of the data management system.</v>
      </c>
      <c r="H234" s="273"/>
      <c r="I234" t="s">
        <v>113</v>
      </c>
    </row>
    <row r="235" spans="1:9" x14ac:dyDescent="0.25">
      <c r="G235" s="272" t="s">
        <v>749</v>
      </c>
      <c r="H235" s="272"/>
    </row>
    <row r="236" spans="1:9" x14ac:dyDescent="0.25">
      <c r="A236" s="169" t="s">
        <v>886</v>
      </c>
      <c r="B236" s="169" t="s">
        <v>582</v>
      </c>
      <c r="C236" s="169" t="s">
        <v>1202</v>
      </c>
      <c r="D236" s="153" t="s">
        <v>1783</v>
      </c>
      <c r="G236" s="273" t="str">
        <f>IF(I236="","",I236)</f>
        <v/>
      </c>
      <c r="H236" s="273"/>
    </row>
    <row r="237" spans="1:9" x14ac:dyDescent="0.25">
      <c r="G237" s="272" t="s">
        <v>750</v>
      </c>
      <c r="H237" s="272"/>
    </row>
    <row r="238" spans="1:9" x14ac:dyDescent="0.25">
      <c r="A238" s="169" t="s">
        <v>886</v>
      </c>
      <c r="B238" s="169" t="s">
        <v>586</v>
      </c>
      <c r="C238" s="169" t="s">
        <v>543</v>
      </c>
      <c r="D238" s="153" t="s">
        <v>1784</v>
      </c>
      <c r="G238" s="273" t="str">
        <f>IF(I238="","",I238)</f>
        <v/>
      </c>
      <c r="H238" s="273"/>
    </row>
    <row r="239" spans="1:9" x14ac:dyDescent="0.25">
      <c r="G239" s="272" t="s">
        <v>751</v>
      </c>
      <c r="H239" s="272"/>
    </row>
    <row r="240" spans="1:9" x14ac:dyDescent="0.25">
      <c r="A240" s="169" t="s">
        <v>886</v>
      </c>
      <c r="B240" s="169" t="s">
        <v>589</v>
      </c>
      <c r="C240" s="169" t="s">
        <v>1818</v>
      </c>
      <c r="D240" s="153" t="s">
        <v>1785</v>
      </c>
      <c r="G240" s="273" t="str">
        <f>IF(I240="","",I240)</f>
        <v/>
      </c>
      <c r="H240" s="273"/>
    </row>
    <row r="241" spans="1:8" ht="15.75" x14ac:dyDescent="0.25">
      <c r="A241" s="182" t="s">
        <v>752</v>
      </c>
      <c r="G241" s="274"/>
      <c r="H241" s="274"/>
    </row>
    <row r="242" spans="1:8" x14ac:dyDescent="0.25">
      <c r="D242" s="153"/>
      <c r="G242" s="275"/>
      <c r="H242" s="275"/>
    </row>
    <row r="243" spans="1:8" x14ac:dyDescent="0.25">
      <c r="G243" s="275"/>
      <c r="H243" s="275"/>
    </row>
    <row r="244" spans="1:8" ht="15.75" x14ac:dyDescent="0.25">
      <c r="G244" s="274" t="s">
        <v>612</v>
      </c>
      <c r="H244" s="274"/>
    </row>
    <row r="245" spans="1:8" x14ac:dyDescent="0.25">
      <c r="G245" s="272" t="s">
        <v>753</v>
      </c>
      <c r="H245" s="272"/>
    </row>
    <row r="246" spans="1:8" x14ac:dyDescent="0.25">
      <c r="A246" s="169" t="s">
        <v>1794</v>
      </c>
      <c r="B246" s="169" t="s">
        <v>1714</v>
      </c>
      <c r="C246" s="169" t="s">
        <v>1826</v>
      </c>
      <c r="D246" s="169" t="s">
        <v>1795</v>
      </c>
      <c r="G246" s="273" t="str">
        <f>IF(I246="","",I246)</f>
        <v/>
      </c>
      <c r="H246" s="273"/>
    </row>
    <row r="247" spans="1:8" x14ac:dyDescent="0.25">
      <c r="G247" s="272" t="s">
        <v>1827</v>
      </c>
      <c r="H247" s="272"/>
    </row>
    <row r="248" spans="1:8" x14ac:dyDescent="0.25">
      <c r="A248" s="169" t="s">
        <v>1794</v>
      </c>
      <c r="B248" s="169" t="s">
        <v>1686</v>
      </c>
      <c r="C248" s="169" t="s">
        <v>1827</v>
      </c>
      <c r="D248" s="169" t="s">
        <v>1687</v>
      </c>
      <c r="G248" s="273" t="str">
        <f>IF(I248="","",I248)</f>
        <v/>
      </c>
      <c r="H248" s="273"/>
    </row>
    <row r="249" spans="1:8" x14ac:dyDescent="0.25">
      <c r="A249" s="169" t="s">
        <v>1794</v>
      </c>
      <c r="B249" s="169" t="s">
        <v>1690</v>
      </c>
      <c r="C249" s="169" t="s">
        <v>897</v>
      </c>
      <c r="D249" s="169" t="s">
        <v>1691</v>
      </c>
      <c r="G249" s="196" t="s">
        <v>1587</v>
      </c>
      <c r="H249" s="186" t="str">
        <f t="shared" ref="H249:H254" si="7">IF(I249="","",I249)</f>
        <v/>
      </c>
    </row>
    <row r="250" spans="1:8" x14ac:dyDescent="0.25">
      <c r="A250" s="169" t="s">
        <v>1794</v>
      </c>
      <c r="B250" s="169" t="s">
        <v>1692</v>
      </c>
      <c r="C250" s="169" t="s">
        <v>898</v>
      </c>
      <c r="D250" s="169" t="s">
        <v>442</v>
      </c>
      <c r="G250" s="196" t="s">
        <v>1588</v>
      </c>
      <c r="H250" s="186" t="str">
        <f t="shared" si="7"/>
        <v/>
      </c>
    </row>
    <row r="251" spans="1:8" x14ac:dyDescent="0.25">
      <c r="A251" s="169" t="s">
        <v>1794</v>
      </c>
      <c r="B251" s="169" t="s">
        <v>1693</v>
      </c>
      <c r="C251" s="169" t="s">
        <v>899</v>
      </c>
      <c r="D251" s="169" t="s">
        <v>446</v>
      </c>
      <c r="G251" s="196" t="s">
        <v>1589</v>
      </c>
      <c r="H251" s="186" t="str">
        <f t="shared" si="7"/>
        <v/>
      </c>
    </row>
    <row r="252" spans="1:8" x14ac:dyDescent="0.25">
      <c r="A252" s="169" t="s">
        <v>1794</v>
      </c>
      <c r="B252" s="169" t="s">
        <v>1694</v>
      </c>
      <c r="C252" s="169" t="s">
        <v>900</v>
      </c>
      <c r="D252" s="169" t="s">
        <v>449</v>
      </c>
      <c r="G252" s="196" t="s">
        <v>1590</v>
      </c>
      <c r="H252" s="186" t="str">
        <f t="shared" si="7"/>
        <v/>
      </c>
    </row>
    <row r="253" spans="1:8" x14ac:dyDescent="0.25">
      <c r="A253" s="169" t="s">
        <v>1794</v>
      </c>
      <c r="B253" s="169" t="s">
        <v>1719</v>
      </c>
      <c r="C253" s="169" t="s">
        <v>427</v>
      </c>
      <c r="D253" s="169" t="s">
        <v>452</v>
      </c>
      <c r="G253" s="196" t="s">
        <v>1591</v>
      </c>
      <c r="H253" s="186" t="str">
        <f t="shared" si="7"/>
        <v/>
      </c>
    </row>
    <row r="254" spans="1:8" x14ac:dyDescent="0.25">
      <c r="A254" s="169" t="s">
        <v>1794</v>
      </c>
      <c r="B254" s="169" t="s">
        <v>1791</v>
      </c>
      <c r="C254" s="169" t="s">
        <v>428</v>
      </c>
      <c r="D254" s="169" t="s">
        <v>456</v>
      </c>
      <c r="G254" s="196" t="s">
        <v>1592</v>
      </c>
      <c r="H254" s="186" t="str">
        <f t="shared" si="7"/>
        <v/>
      </c>
    </row>
    <row r="255" spans="1:8" x14ac:dyDescent="0.25">
      <c r="G255" s="272" t="s">
        <v>754</v>
      </c>
      <c r="H255" s="272"/>
    </row>
    <row r="256" spans="1:8" x14ac:dyDescent="0.25">
      <c r="A256" s="169" t="s">
        <v>1794</v>
      </c>
      <c r="B256" s="169" t="s">
        <v>1697</v>
      </c>
      <c r="C256" s="169" t="s">
        <v>1829</v>
      </c>
      <c r="D256" s="169" t="s">
        <v>460</v>
      </c>
      <c r="G256" s="273" t="str">
        <f>IF(I256="","",I256)</f>
        <v/>
      </c>
      <c r="H256" s="273"/>
    </row>
    <row r="257" spans="1:9" x14ac:dyDescent="0.25">
      <c r="G257" s="191"/>
      <c r="H257" s="191"/>
    </row>
    <row r="258" spans="1:9" x14ac:dyDescent="0.25">
      <c r="G258" s="272" t="s">
        <v>261</v>
      </c>
      <c r="H258" s="272"/>
    </row>
    <row r="259" spans="1:9" x14ac:dyDescent="0.25">
      <c r="A259" s="169" t="s">
        <v>397</v>
      </c>
      <c r="B259" s="169" t="s">
        <v>700</v>
      </c>
      <c r="C259" s="169" t="s">
        <v>261</v>
      </c>
      <c r="D259" s="169" t="s">
        <v>701</v>
      </c>
      <c r="G259" s="273" t="str">
        <f>IF(I259="","",I259)</f>
        <v/>
      </c>
      <c r="H259" s="273"/>
    </row>
    <row r="261" spans="1:9" x14ac:dyDescent="0.25">
      <c r="G261" s="272" t="s">
        <v>401</v>
      </c>
      <c r="H261" s="272"/>
    </row>
    <row r="262" spans="1:9" x14ac:dyDescent="0.25">
      <c r="A262" s="169" t="s">
        <v>398</v>
      </c>
      <c r="B262" s="169" t="s">
        <v>1684</v>
      </c>
      <c r="C262" s="169" t="s">
        <v>356</v>
      </c>
      <c r="D262" s="169" t="s">
        <v>675</v>
      </c>
      <c r="G262" s="273" t="str">
        <f>IF(I262="","",I262)</f>
        <v>2008-2009 season was very dry in the region of Al Hassake, where jebel Abdul Aziz PA site is located (little bit better than the previous winter of 2007-08). Tens of villages in the governorate of Al Hassakeh were abandoned due to severe shortages of water resources, inhabitants of those villages migrated to outskirts of big cities in the western part of the country (Damascus and Aleppo). The region where Al fourounloq and Abu Qubies PAs sites located the annual rainfalls were as the annual average. Wildfires in the region where the two PAs sites located witnessed much less wildfires incidents than the previous year of 2007-2008.</v>
      </c>
      <c r="H262" s="273"/>
      <c r="I262" t="s">
        <v>37</v>
      </c>
    </row>
    <row r="263" spans="1:9" x14ac:dyDescent="0.25">
      <c r="G263" s="272" t="s">
        <v>402</v>
      </c>
      <c r="H263" s="272"/>
    </row>
    <row r="264" spans="1:9" x14ac:dyDescent="0.25">
      <c r="A264" s="169" t="s">
        <v>398</v>
      </c>
      <c r="B264" s="169" t="s">
        <v>1684</v>
      </c>
      <c r="C264" s="169" t="s">
        <v>356</v>
      </c>
      <c r="D264" s="169" t="s">
        <v>1749</v>
      </c>
      <c r="G264" s="273" t="str">
        <f>IF(I264="","",I264)</f>
        <v>Presence of fire brigades at the sites around the clock. Efficient control measures by rangers and forestry police of MAAR were taken. In addition to awareness activities by project sites work teams targeting sites visitors and locals within and around the project PAs sites</v>
      </c>
      <c r="H264" s="273"/>
      <c r="I264" t="s">
        <v>38</v>
      </c>
    </row>
    <row r="265" spans="1:9" x14ac:dyDescent="0.25">
      <c r="G265" s="272" t="s">
        <v>403</v>
      </c>
      <c r="H265" s="272"/>
    </row>
    <row r="266" spans="1:9" x14ac:dyDescent="0.25">
      <c r="A266" s="169" t="s">
        <v>398</v>
      </c>
      <c r="B266" s="169" t="s">
        <v>1684</v>
      </c>
      <c r="C266" s="169" t="s">
        <v>356</v>
      </c>
      <c r="D266" s="169" t="s">
        <v>441</v>
      </c>
      <c r="G266" s="273" t="str">
        <f>IF(I266="","",I266)</f>
        <v>Not applicable</v>
      </c>
      <c r="H266" s="273"/>
      <c r="I266" t="s">
        <v>39</v>
      </c>
    </row>
    <row r="267" spans="1:9" x14ac:dyDescent="0.25">
      <c r="G267" s="272" t="s">
        <v>404</v>
      </c>
      <c r="H267" s="272"/>
    </row>
    <row r="268" spans="1:9" x14ac:dyDescent="0.25">
      <c r="A268" s="169" t="s">
        <v>398</v>
      </c>
      <c r="B268" s="169" t="s">
        <v>1684</v>
      </c>
      <c r="C268" s="169" t="s">
        <v>356</v>
      </c>
      <c r="D268" s="169" t="s">
        <v>681</v>
      </c>
      <c r="G268" s="273" t="str">
        <f>IF(I268="","",I268)</f>
        <v>Not applicable</v>
      </c>
      <c r="H268" s="273"/>
      <c r="I268" t="s">
        <v>39</v>
      </c>
    </row>
    <row r="269" spans="1:9" x14ac:dyDescent="0.25">
      <c r="G269" s="272" t="s">
        <v>406</v>
      </c>
      <c r="H269" s="272"/>
    </row>
    <row r="270" spans="1:9" x14ac:dyDescent="0.25">
      <c r="A270" s="169" t="s">
        <v>398</v>
      </c>
      <c r="B270" s="169" t="s">
        <v>1684</v>
      </c>
      <c r="C270" s="169" t="s">
        <v>356</v>
      </c>
      <c r="D270" s="169" t="s">
        <v>407</v>
      </c>
      <c r="G270" s="273" t="str">
        <f>IF(I270="","",I270)</f>
        <v>No</v>
      </c>
      <c r="H270" s="273"/>
      <c r="I270" t="s">
        <v>1513</v>
      </c>
    </row>
    <row r="271" spans="1:9" x14ac:dyDescent="0.25">
      <c r="G271" s="272" t="s">
        <v>405</v>
      </c>
      <c r="H271" s="272"/>
    </row>
    <row r="272" spans="1:9" x14ac:dyDescent="0.25">
      <c r="A272" s="169" t="s">
        <v>398</v>
      </c>
      <c r="B272" s="169" t="s">
        <v>1684</v>
      </c>
      <c r="C272" s="169" t="s">
        <v>356</v>
      </c>
      <c r="D272" s="169" t="s">
        <v>464</v>
      </c>
      <c r="G272" s="273" t="str">
        <f>IF(I272="","",I272)</f>
        <v>Ecological surveys for Fauna and Flora are still in progress. Therefore it is too early to decide if the sites suffer from invasive species. We can determine so by the end of 2009.</v>
      </c>
      <c r="H272" s="273"/>
      <c r="I272" t="s">
        <v>40</v>
      </c>
    </row>
    <row r="273" spans="1:9" x14ac:dyDescent="0.25">
      <c r="G273" s="272" t="s">
        <v>408</v>
      </c>
      <c r="H273" s="272"/>
    </row>
    <row r="274" spans="1:9" x14ac:dyDescent="0.25">
      <c r="A274" s="169" t="s">
        <v>398</v>
      </c>
      <c r="B274" s="169" t="s">
        <v>1684</v>
      </c>
      <c r="C274" s="169" t="s">
        <v>356</v>
      </c>
      <c r="D274" s="169" t="s">
        <v>467</v>
      </c>
      <c r="G274" s="273" t="str">
        <f>IF(I274="","",I274)</f>
        <v>n/a</v>
      </c>
      <c r="H274" s="273"/>
      <c r="I274" t="s">
        <v>36</v>
      </c>
    </row>
    <row r="275" spans="1:9" x14ac:dyDescent="0.25">
      <c r="G275" s="272" t="s">
        <v>369</v>
      </c>
      <c r="H275" s="272"/>
    </row>
    <row r="276" spans="1:9" x14ac:dyDescent="0.25">
      <c r="A276" s="169" t="s">
        <v>398</v>
      </c>
      <c r="B276" s="169" t="s">
        <v>1684</v>
      </c>
      <c r="C276" s="169" t="s">
        <v>356</v>
      </c>
      <c r="D276" s="169" t="s">
        <v>470</v>
      </c>
      <c r="G276" s="273" t="str">
        <f>IF(I276="","",I276)</f>
        <v>No</v>
      </c>
      <c r="H276" s="273"/>
      <c r="I276" t="s">
        <v>1513</v>
      </c>
    </row>
    <row r="277" spans="1:9" x14ac:dyDescent="0.25">
      <c r="G277" s="272" t="s">
        <v>410</v>
      </c>
      <c r="H277" s="272"/>
    </row>
    <row r="278" spans="1:9" x14ac:dyDescent="0.25">
      <c r="A278" s="169" t="s">
        <v>398</v>
      </c>
      <c r="B278" s="169" t="s">
        <v>1684</v>
      </c>
      <c r="C278" s="169" t="s">
        <v>356</v>
      </c>
      <c r="D278" s="169" t="s">
        <v>411</v>
      </c>
      <c r="G278" s="273" t="str">
        <f>IF(I278="","",I278)</f>
        <v>n/a</v>
      </c>
      <c r="H278" s="273"/>
      <c r="I278" t="s">
        <v>36</v>
      </c>
    </row>
    <row r="279" spans="1:9" x14ac:dyDescent="0.25">
      <c r="G279" s="272" t="s">
        <v>409</v>
      </c>
      <c r="H279" s="272"/>
    </row>
    <row r="280" spans="1:9" x14ac:dyDescent="0.25">
      <c r="A280" s="169" t="s">
        <v>398</v>
      </c>
      <c r="B280" s="169" t="s">
        <v>1684</v>
      </c>
      <c r="C280" s="169" t="s">
        <v>356</v>
      </c>
      <c r="D280" s="169" t="s">
        <v>480</v>
      </c>
      <c r="G280" s="273" t="str">
        <f>IF(I280="","",I280)</f>
        <v xml:space="preserve">Development of community resource management in order to reduce human impact on natural resources and biodiversity..  The project has achieved the related socio economic studies. Especially the feasible alternative livelihood as sources of income generating resources for local community at the three PA sites. Through the help of the project 12 community based organizations.CBOs were established at the villages within and around the three PAs sites. These CBOs are the framework through which Locals can apply for different donors and concerned organizations to get small grants and microenterprises and micro credits.. CBOs members in addition to project work teams were exposed to an integrated training program on small projects (Preparing project proposals, project design, projects feasibility, and projects management.  One of the 12 CBOs at Jabal Abdul Aziz PA site has applied for small grant from GEF/SGP and won a small grant to establish a cattle husbandry unit. </v>
      </c>
      <c r="H280" s="273"/>
      <c r="I280" t="s">
        <v>41</v>
      </c>
    </row>
    <row r="281" spans="1:9" x14ac:dyDescent="0.25">
      <c r="A281" s="169" t="s">
        <v>398</v>
      </c>
      <c r="B281" s="169" t="s">
        <v>1684</v>
      </c>
      <c r="C281" s="169" t="s">
        <v>356</v>
      </c>
      <c r="D281" s="169" t="s">
        <v>581</v>
      </c>
      <c r="G281" s="273" t="str">
        <f>IF(I281="","",I281)</f>
        <v>The project has collaborated with local community at the three sites to strengthen the involvement of women in biodiversity conservation since rural women role is very important, and also has completed the socioeconomic studies that defined the feasible alternative sustainable livelihood at each PA site in order to develop alternative livelihood. Participation of women in PA management was already promoted by the project the site work teams consist of18 members 8 of them are females.  The three sites sub steering committees include representatives for ' women.  Women are represented in the 12 CBOs. The project has carried out training courses for rural women at Jebel Abdul Aziz PA site on manufacturing traditional handicrafts like rugs, which are main traditional handicraft for rural women as an income generating resource.</v>
      </c>
      <c r="H281" s="273"/>
      <c r="I281" t="s">
        <v>42</v>
      </c>
    </row>
    <row r="282" spans="1:9" x14ac:dyDescent="0.25">
      <c r="A282" s="169" t="s">
        <v>398</v>
      </c>
      <c r="B282" s="169" t="s">
        <v>1684</v>
      </c>
      <c r="C282" s="169" t="s">
        <v>356</v>
      </c>
      <c r="D282" s="169" t="s">
        <v>585</v>
      </c>
      <c r="G282" s="273" t="str">
        <f>IF(I282="","",I282)</f>
        <v>The Syrian Arab Republic has ratified some international conventions i.e.  CITES, This project through working at  three important PA sites will contribute indirectly in protecting some threatened species under international trade. As for other issues  of the Goal 8 the project has no direct effect o.</v>
      </c>
      <c r="H282" s="273"/>
      <c r="I282" t="s">
        <v>43</v>
      </c>
    </row>
    <row r="284" spans="1:9" ht="15.75" x14ac:dyDescent="0.25">
      <c r="G284" s="274" t="s">
        <v>511</v>
      </c>
      <c r="H284" s="274"/>
    </row>
    <row r="285" spans="1:9" x14ac:dyDescent="0.25">
      <c r="G285" s="272" t="s">
        <v>512</v>
      </c>
      <c r="H285" s="272"/>
    </row>
    <row r="286" spans="1:9" x14ac:dyDescent="0.25">
      <c r="G286" s="167"/>
      <c r="H286"/>
    </row>
    <row r="287" spans="1:9" x14ac:dyDescent="0.25">
      <c r="G287" s="167" t="s">
        <v>513</v>
      </c>
      <c r="H287" s="167" t="s">
        <v>358</v>
      </c>
    </row>
    <row r="288" spans="1:9" x14ac:dyDescent="0.25">
      <c r="A288" s="169" t="s">
        <v>49</v>
      </c>
      <c r="B288" s="169" t="s">
        <v>1687</v>
      </c>
      <c r="C288" t="s">
        <v>514</v>
      </c>
      <c r="D288" s="169" t="s">
        <v>675</v>
      </c>
      <c r="G288" t="s">
        <v>514</v>
      </c>
      <c r="H288" s="186" t="str">
        <f>IF(I288="","",I288)</f>
        <v/>
      </c>
    </row>
    <row r="289" spans="1:9" x14ac:dyDescent="0.25">
      <c r="A289" s="169" t="s">
        <v>49</v>
      </c>
      <c r="B289" s="169" t="s">
        <v>1689</v>
      </c>
      <c r="C289" t="s">
        <v>515</v>
      </c>
      <c r="D289" s="169" t="s">
        <v>1749</v>
      </c>
      <c r="G289" t="s">
        <v>515</v>
      </c>
      <c r="H289" s="186" t="str">
        <f>IF(I289="","",I289)</f>
        <v/>
      </c>
      <c r="I289" t="s">
        <v>1427</v>
      </c>
    </row>
    <row r="290" spans="1:9" x14ac:dyDescent="0.25">
      <c r="A290" s="169" t="s">
        <v>49</v>
      </c>
      <c r="B290" s="169" t="s">
        <v>440</v>
      </c>
      <c r="C290" t="s">
        <v>516</v>
      </c>
      <c r="D290" s="169" t="s">
        <v>441</v>
      </c>
      <c r="G290" t="s">
        <v>516</v>
      </c>
      <c r="H290" s="186" t="str">
        <f>IF(I290="","",I290)</f>
        <v/>
      </c>
      <c r="I290" t="s">
        <v>1427</v>
      </c>
    </row>
    <row r="291" spans="1:9" x14ac:dyDescent="0.25">
      <c r="A291" s="169" t="s">
        <v>49</v>
      </c>
      <c r="B291" s="169" t="s">
        <v>1691</v>
      </c>
      <c r="C291" t="s">
        <v>517</v>
      </c>
      <c r="D291" s="169" t="s">
        <v>681</v>
      </c>
      <c r="G291" t="s">
        <v>517</v>
      </c>
      <c r="H291" s="186" t="str">
        <f>IF(I291="","",I291)</f>
        <v/>
      </c>
    </row>
    <row r="292" spans="1:9" x14ac:dyDescent="0.25">
      <c r="A292" s="169" t="s">
        <v>49</v>
      </c>
      <c r="B292" s="169" t="s">
        <v>442</v>
      </c>
      <c r="C292" t="s">
        <v>518</v>
      </c>
      <c r="D292" s="169" t="s">
        <v>443</v>
      </c>
      <c r="G292" t="s">
        <v>518</v>
      </c>
      <c r="H292" s="186" t="str">
        <f>IF(I292="","",I292)</f>
        <v/>
      </c>
    </row>
    <row r="293" spans="1:9" x14ac:dyDescent="0.25">
      <c r="G293"/>
      <c r="H293"/>
    </row>
    <row r="294" spans="1:9" x14ac:dyDescent="0.25">
      <c r="G294" s="272" t="s">
        <v>519</v>
      </c>
      <c r="H294" s="272"/>
    </row>
    <row r="295" spans="1:9" x14ac:dyDescent="0.25">
      <c r="G295" s="167"/>
      <c r="H295"/>
    </row>
    <row r="296" spans="1:9" x14ac:dyDescent="0.25">
      <c r="G296" s="167" t="s">
        <v>981</v>
      </c>
      <c r="H296" s="167" t="s">
        <v>358</v>
      </c>
    </row>
    <row r="297" spans="1:9" x14ac:dyDescent="0.25">
      <c r="A297" s="169" t="s">
        <v>49</v>
      </c>
      <c r="B297" s="169" t="s">
        <v>1696</v>
      </c>
      <c r="C297" t="s">
        <v>520</v>
      </c>
      <c r="D297" s="169" t="s">
        <v>459</v>
      </c>
      <c r="G297" t="s">
        <v>520</v>
      </c>
      <c r="H297" s="186" t="str">
        <f>IF(I297="","",I297)</f>
        <v/>
      </c>
    </row>
    <row r="298" spans="1:9" x14ac:dyDescent="0.25">
      <c r="A298" s="169" t="s">
        <v>49</v>
      </c>
      <c r="B298" s="169" t="s">
        <v>1698</v>
      </c>
      <c r="C298" t="s">
        <v>521</v>
      </c>
      <c r="D298" s="169" t="s">
        <v>460</v>
      </c>
      <c r="G298" t="s">
        <v>521</v>
      </c>
      <c r="H298" s="186" t="str">
        <f>IF(I298="","",I298)</f>
        <v/>
      </c>
      <c r="I298" t="s">
        <v>1427</v>
      </c>
    </row>
    <row r="299" spans="1:9" x14ac:dyDescent="0.25">
      <c r="A299" s="169" t="s">
        <v>49</v>
      </c>
      <c r="B299" s="169" t="s">
        <v>691</v>
      </c>
      <c r="C299" t="s">
        <v>776</v>
      </c>
      <c r="D299" s="169" t="s">
        <v>461</v>
      </c>
      <c r="G299" t="s">
        <v>776</v>
      </c>
      <c r="H299" s="186" t="str">
        <f>IF(I299="","",I299)</f>
        <v/>
      </c>
    </row>
    <row r="300" spans="1:9" x14ac:dyDescent="0.25">
      <c r="A300" s="169" t="s">
        <v>49</v>
      </c>
      <c r="B300" s="169" t="s">
        <v>692</v>
      </c>
      <c r="C300" t="s">
        <v>522</v>
      </c>
      <c r="D300" s="169" t="s">
        <v>462</v>
      </c>
      <c r="G300" t="s">
        <v>522</v>
      </c>
      <c r="H300" s="186" t="str">
        <f>IF(I300="","",I300)</f>
        <v/>
      </c>
      <c r="I300" t="s">
        <v>1427</v>
      </c>
    </row>
    <row r="301" spans="1:9" x14ac:dyDescent="0.25">
      <c r="A301" s="169" t="s">
        <v>49</v>
      </c>
      <c r="B301" s="169" t="s">
        <v>693</v>
      </c>
      <c r="C301" t="s">
        <v>777</v>
      </c>
      <c r="D301" s="169" t="s">
        <v>407</v>
      </c>
      <c r="G301" t="s">
        <v>777</v>
      </c>
      <c r="H301" s="186" t="str">
        <f>IF(I301="","",I301)</f>
        <v/>
      </c>
    </row>
    <row r="302" spans="1:9" x14ac:dyDescent="0.25">
      <c r="G302" s="272" t="s">
        <v>523</v>
      </c>
      <c r="H302" s="272"/>
    </row>
    <row r="303" spans="1:9" x14ac:dyDescent="0.25">
      <c r="A303" s="169" t="s">
        <v>49</v>
      </c>
      <c r="B303" s="169" t="s">
        <v>466</v>
      </c>
      <c r="G303" s="167" t="s">
        <v>544</v>
      </c>
      <c r="H303" s="167" t="s">
        <v>545</v>
      </c>
    </row>
    <row r="304" spans="1:9" x14ac:dyDescent="0.25">
      <c r="A304" s="169" t="s">
        <v>49</v>
      </c>
      <c r="B304" s="169" t="s">
        <v>466</v>
      </c>
      <c r="C304" s="169" t="s">
        <v>544</v>
      </c>
      <c r="D304" s="169" t="s">
        <v>63</v>
      </c>
      <c r="G304" s="186" t="str">
        <f t="shared" ref="G304:H308" si="8">IF(I304="","",I304)</f>
        <v/>
      </c>
      <c r="H304" s="186" t="str">
        <f t="shared" si="8"/>
        <v/>
      </c>
    </row>
    <row r="305" spans="1:8" x14ac:dyDescent="0.25">
      <c r="A305" s="169" t="s">
        <v>49</v>
      </c>
      <c r="B305" s="169" t="s">
        <v>466</v>
      </c>
      <c r="C305" s="169" t="s">
        <v>544</v>
      </c>
      <c r="D305" s="169" t="s">
        <v>64</v>
      </c>
      <c r="G305" s="186" t="str">
        <f t="shared" si="8"/>
        <v/>
      </c>
      <c r="H305" s="186" t="str">
        <f t="shared" si="8"/>
        <v/>
      </c>
    </row>
    <row r="306" spans="1:8" x14ac:dyDescent="0.25">
      <c r="A306" s="169" t="s">
        <v>49</v>
      </c>
      <c r="B306" s="169" t="s">
        <v>466</v>
      </c>
      <c r="C306" s="169" t="s">
        <v>544</v>
      </c>
      <c r="D306" s="169" t="s">
        <v>65</v>
      </c>
      <c r="G306" s="186" t="str">
        <f t="shared" si="8"/>
        <v/>
      </c>
      <c r="H306" s="186" t="str">
        <f t="shared" si="8"/>
        <v/>
      </c>
    </row>
    <row r="307" spans="1:8" x14ac:dyDescent="0.25">
      <c r="A307" s="169" t="s">
        <v>49</v>
      </c>
      <c r="B307" s="169" t="s">
        <v>466</v>
      </c>
      <c r="C307" s="169" t="s">
        <v>544</v>
      </c>
      <c r="D307" s="169" t="s">
        <v>66</v>
      </c>
      <c r="G307" s="186" t="str">
        <f t="shared" si="8"/>
        <v/>
      </c>
      <c r="H307" s="186" t="str">
        <f t="shared" si="8"/>
        <v/>
      </c>
    </row>
    <row r="308" spans="1:8" x14ac:dyDescent="0.25">
      <c r="A308" s="169" t="s">
        <v>49</v>
      </c>
      <c r="B308" s="169" t="s">
        <v>466</v>
      </c>
      <c r="C308" s="169" t="s">
        <v>544</v>
      </c>
      <c r="D308" s="169" t="s">
        <v>67</v>
      </c>
      <c r="G308" s="186" t="str">
        <f t="shared" si="8"/>
        <v/>
      </c>
      <c r="H308" s="186" t="str">
        <f t="shared" si="8"/>
        <v/>
      </c>
    </row>
    <row r="309" spans="1:8" x14ac:dyDescent="0.25">
      <c r="G309"/>
      <c r="H309"/>
    </row>
    <row r="310" spans="1:8" x14ac:dyDescent="0.25">
      <c r="A310" s="169" t="s">
        <v>49</v>
      </c>
      <c r="B310" s="169" t="s">
        <v>50</v>
      </c>
      <c r="G310" s="167" t="s">
        <v>546</v>
      </c>
      <c r="H310" s="167" t="s">
        <v>545</v>
      </c>
    </row>
    <row r="311" spans="1:8" x14ac:dyDescent="0.25">
      <c r="A311" s="169" t="s">
        <v>49</v>
      </c>
      <c r="B311" s="169" t="s">
        <v>50</v>
      </c>
      <c r="C311" s="169" t="s">
        <v>546</v>
      </c>
      <c r="D311" s="169" t="s">
        <v>68</v>
      </c>
      <c r="G311" s="186" t="str">
        <f t="shared" ref="G311:H315" si="9">IF(I311="","",I311)</f>
        <v/>
      </c>
      <c r="H311" s="186" t="str">
        <f t="shared" si="9"/>
        <v/>
      </c>
    </row>
    <row r="312" spans="1:8" x14ac:dyDescent="0.25">
      <c r="A312" s="169" t="s">
        <v>49</v>
      </c>
      <c r="B312" s="169" t="s">
        <v>50</v>
      </c>
      <c r="C312" s="169" t="s">
        <v>546</v>
      </c>
      <c r="D312" s="169" t="s">
        <v>399</v>
      </c>
      <c r="G312" s="186" t="str">
        <f t="shared" si="9"/>
        <v/>
      </c>
      <c r="H312" s="186" t="str">
        <f t="shared" si="9"/>
        <v/>
      </c>
    </row>
    <row r="313" spans="1:8" x14ac:dyDescent="0.25">
      <c r="A313" s="169" t="s">
        <v>49</v>
      </c>
      <c r="B313" s="169" t="s">
        <v>50</v>
      </c>
      <c r="C313" s="169" t="s">
        <v>546</v>
      </c>
      <c r="D313" s="169" t="s">
        <v>69</v>
      </c>
      <c r="G313" s="186" t="str">
        <f t="shared" si="9"/>
        <v/>
      </c>
      <c r="H313" s="186" t="str">
        <f t="shared" si="9"/>
        <v/>
      </c>
    </row>
    <row r="314" spans="1:8" x14ac:dyDescent="0.25">
      <c r="A314" s="169" t="s">
        <v>49</v>
      </c>
      <c r="B314" s="169" t="s">
        <v>50</v>
      </c>
      <c r="C314" s="169" t="s">
        <v>546</v>
      </c>
      <c r="D314" s="169" t="s">
        <v>400</v>
      </c>
      <c r="G314" s="186" t="str">
        <f t="shared" si="9"/>
        <v/>
      </c>
      <c r="H314" s="186" t="str">
        <f t="shared" si="9"/>
        <v/>
      </c>
    </row>
    <row r="315" spans="1:8" x14ac:dyDescent="0.25">
      <c r="A315" s="169" t="s">
        <v>49</v>
      </c>
      <c r="B315" s="169" t="s">
        <v>50</v>
      </c>
      <c r="C315" s="169" t="s">
        <v>546</v>
      </c>
      <c r="D315" s="169" t="s">
        <v>70</v>
      </c>
      <c r="G315" s="186" t="str">
        <f t="shared" si="9"/>
        <v/>
      </c>
      <c r="H315" s="186" t="str">
        <f t="shared" si="9"/>
        <v/>
      </c>
    </row>
    <row r="316" spans="1:8" x14ac:dyDescent="0.25">
      <c r="G316"/>
      <c r="H316"/>
    </row>
    <row r="317" spans="1:8" x14ac:dyDescent="0.25">
      <c r="A317" s="169" t="s">
        <v>49</v>
      </c>
      <c r="B317" s="169" t="s">
        <v>704</v>
      </c>
      <c r="G317" s="167" t="s">
        <v>547</v>
      </c>
      <c r="H317" s="167" t="s">
        <v>545</v>
      </c>
    </row>
    <row r="318" spans="1:8" x14ac:dyDescent="0.25">
      <c r="A318" s="169" t="s">
        <v>49</v>
      </c>
      <c r="B318" s="169" t="s">
        <v>704</v>
      </c>
      <c r="C318" s="169" t="s">
        <v>547</v>
      </c>
      <c r="D318" s="169" t="s">
        <v>71</v>
      </c>
      <c r="G318" s="186" t="str">
        <f t="shared" ref="G318:H322" si="10">IF(I318="","",I318)</f>
        <v/>
      </c>
      <c r="H318" s="186" t="str">
        <f t="shared" si="10"/>
        <v/>
      </c>
    </row>
    <row r="319" spans="1:8" x14ac:dyDescent="0.25">
      <c r="A319" s="169" t="s">
        <v>49</v>
      </c>
      <c r="B319" s="169" t="s">
        <v>704</v>
      </c>
      <c r="C319" s="169" t="s">
        <v>547</v>
      </c>
      <c r="D319" s="169" t="s">
        <v>72</v>
      </c>
      <c r="G319" s="186" t="str">
        <f t="shared" si="10"/>
        <v/>
      </c>
      <c r="H319" s="186" t="str">
        <f t="shared" si="10"/>
        <v/>
      </c>
    </row>
    <row r="320" spans="1:8" x14ac:dyDescent="0.25">
      <c r="A320" s="169" t="s">
        <v>49</v>
      </c>
      <c r="B320" s="169" t="s">
        <v>704</v>
      </c>
      <c r="C320" s="169" t="s">
        <v>547</v>
      </c>
      <c r="D320" s="169" t="s">
        <v>73</v>
      </c>
      <c r="G320" s="186" t="str">
        <f t="shared" si="10"/>
        <v/>
      </c>
      <c r="H320" s="186" t="str">
        <f t="shared" si="10"/>
        <v/>
      </c>
    </row>
    <row r="321" spans="1:9" x14ac:dyDescent="0.25">
      <c r="A321" s="169" t="s">
        <v>49</v>
      </c>
      <c r="B321" s="169" t="s">
        <v>704</v>
      </c>
      <c r="C321" s="169" t="s">
        <v>547</v>
      </c>
      <c r="D321" s="169" t="s">
        <v>74</v>
      </c>
      <c r="G321" s="186" t="str">
        <f t="shared" si="10"/>
        <v/>
      </c>
      <c r="H321" s="186" t="str">
        <f t="shared" si="10"/>
        <v/>
      </c>
    </row>
    <row r="322" spans="1:9" x14ac:dyDescent="0.25">
      <c r="A322" s="169" t="s">
        <v>49</v>
      </c>
      <c r="B322" s="169" t="s">
        <v>704</v>
      </c>
      <c r="C322" s="169" t="s">
        <v>547</v>
      </c>
      <c r="D322" s="169" t="s">
        <v>75</v>
      </c>
      <c r="G322" s="186" t="str">
        <f t="shared" si="10"/>
        <v/>
      </c>
      <c r="H322" s="186" t="str">
        <f t="shared" si="10"/>
        <v/>
      </c>
    </row>
    <row r="323" spans="1:9" x14ac:dyDescent="0.25">
      <c r="G323"/>
      <c r="H323"/>
    </row>
    <row r="324" spans="1:9" x14ac:dyDescent="0.25">
      <c r="G324" s="272" t="s">
        <v>548</v>
      </c>
      <c r="H324" s="272"/>
    </row>
    <row r="325" spans="1:9" x14ac:dyDescent="0.25">
      <c r="G325"/>
      <c r="H325"/>
    </row>
    <row r="326" spans="1:9" x14ac:dyDescent="0.25">
      <c r="G326" s="167" t="s">
        <v>1312</v>
      </c>
      <c r="H326" s="167" t="s">
        <v>358</v>
      </c>
    </row>
    <row r="327" spans="1:9" x14ac:dyDescent="0.25">
      <c r="G327" s="272" t="s">
        <v>549</v>
      </c>
      <c r="H327" s="272"/>
    </row>
    <row r="328" spans="1:9" x14ac:dyDescent="0.25">
      <c r="A328" s="169" t="s">
        <v>49</v>
      </c>
      <c r="B328" s="169" t="s">
        <v>51</v>
      </c>
      <c r="C328" s="169" t="s">
        <v>1314</v>
      </c>
      <c r="D328" s="169" t="s">
        <v>618</v>
      </c>
      <c r="G328" t="s">
        <v>1314</v>
      </c>
      <c r="H328" s="186" t="str">
        <f>IF(I328="","",I328)</f>
        <v>Yes</v>
      </c>
      <c r="I328" t="s">
        <v>1512</v>
      </c>
    </row>
    <row r="329" spans="1:9" x14ac:dyDescent="0.25">
      <c r="A329" s="169" t="s">
        <v>49</v>
      </c>
      <c r="B329" s="169" t="s">
        <v>713</v>
      </c>
      <c r="C329" s="169" t="s">
        <v>651</v>
      </c>
      <c r="D329" s="169" t="s">
        <v>621</v>
      </c>
      <c r="G329" t="s">
        <v>651</v>
      </c>
      <c r="H329" s="186" t="str">
        <f>IF(I329="","",I329)</f>
        <v>Yes/ Forestry,Tourism</v>
      </c>
      <c r="I329" t="s">
        <v>44</v>
      </c>
    </row>
    <row r="330" spans="1:9" x14ac:dyDescent="0.25">
      <c r="A330" s="169" t="s">
        <v>49</v>
      </c>
      <c r="B330" s="169" t="s">
        <v>714</v>
      </c>
      <c r="C330" s="169" t="s">
        <v>550</v>
      </c>
      <c r="D330" s="169" t="s">
        <v>623</v>
      </c>
      <c r="G330" t="s">
        <v>550</v>
      </c>
      <c r="H330" s="186" t="str">
        <f>IF(I330="","",I330)</f>
        <v/>
      </c>
    </row>
    <row r="331" spans="1:9" x14ac:dyDescent="0.25">
      <c r="G331" s="272" t="s">
        <v>551</v>
      </c>
      <c r="H331" s="272"/>
    </row>
    <row r="332" spans="1:9" x14ac:dyDescent="0.25">
      <c r="A332" s="169" t="s">
        <v>49</v>
      </c>
      <c r="B332" s="169" t="s">
        <v>716</v>
      </c>
      <c r="C332" s="169" t="s">
        <v>552</v>
      </c>
      <c r="D332" s="169" t="s">
        <v>1660</v>
      </c>
      <c r="G332" t="s">
        <v>552</v>
      </c>
      <c r="H332" s="186" t="str">
        <f>IF(I332="","",I332)</f>
        <v/>
      </c>
    </row>
    <row r="333" spans="1:9" x14ac:dyDescent="0.25">
      <c r="A333" s="169" t="s">
        <v>49</v>
      </c>
      <c r="B333" s="169" t="s">
        <v>717</v>
      </c>
      <c r="C333" s="169" t="s">
        <v>486</v>
      </c>
      <c r="D333" s="169" t="s">
        <v>55</v>
      </c>
      <c r="G333" t="s">
        <v>486</v>
      </c>
      <c r="H333" s="186" t="str">
        <f>IF(I333="","",I333)</f>
        <v>New PAs institutional structure (country level)</v>
      </c>
      <c r="I333" t="s">
        <v>45</v>
      </c>
    </row>
    <row r="334" spans="1:9" x14ac:dyDescent="0.25">
      <c r="A334" s="169" t="s">
        <v>49</v>
      </c>
      <c r="B334" s="169" t="s">
        <v>52</v>
      </c>
      <c r="C334" s="169" t="s">
        <v>487</v>
      </c>
      <c r="D334" s="169" t="s">
        <v>56</v>
      </c>
      <c r="G334" t="s">
        <v>487</v>
      </c>
      <c r="H334" s="186" t="str">
        <f>IF(I334="","",I334)</f>
        <v>Identification of rules and responsibilities of all involved stakeholders.</v>
      </c>
      <c r="I334" t="s">
        <v>46</v>
      </c>
    </row>
    <row r="335" spans="1:9" x14ac:dyDescent="0.25">
      <c r="A335" s="169" t="s">
        <v>49</v>
      </c>
      <c r="B335" s="169" t="s">
        <v>1662</v>
      </c>
      <c r="C335" s="169" t="s">
        <v>488</v>
      </c>
      <c r="D335" s="169" t="s">
        <v>57</v>
      </c>
      <c r="G335" t="s">
        <v>488</v>
      </c>
      <c r="H335" s="186" t="str">
        <f>IF(I335="","",I335)</f>
        <v>--</v>
      </c>
      <c r="I335" t="s">
        <v>47</v>
      </c>
    </row>
    <row r="336" spans="1:9" x14ac:dyDescent="0.25">
      <c r="A336" s="169" t="s">
        <v>49</v>
      </c>
      <c r="B336" s="169" t="s">
        <v>718</v>
      </c>
      <c r="C336" s="169" t="s">
        <v>489</v>
      </c>
      <c r="D336" s="169" t="s">
        <v>1663</v>
      </c>
      <c r="G336" t="s">
        <v>489</v>
      </c>
      <c r="H336" s="186" t="str">
        <f>IF(I336="","",I336)</f>
        <v xml:space="preserve">MAAR(Forestry Directorate, Directorates of Agriculture in Al-Hassake ,Lattakia, and Hama governorates))
MSEA
</v>
      </c>
      <c r="I336" t="s">
        <v>48</v>
      </c>
    </row>
    <row r="337" spans="1:9" x14ac:dyDescent="0.25">
      <c r="G337" s="272" t="s">
        <v>990</v>
      </c>
      <c r="H337" s="272"/>
    </row>
    <row r="338" spans="1:9" x14ac:dyDescent="0.25">
      <c r="A338" s="169" t="s">
        <v>49</v>
      </c>
      <c r="B338" s="169" t="s">
        <v>719</v>
      </c>
      <c r="C338" s="169" t="s">
        <v>490</v>
      </c>
      <c r="D338" s="169" t="s">
        <v>1665</v>
      </c>
      <c r="G338" t="s">
        <v>490</v>
      </c>
      <c r="H338" s="186" t="str">
        <f>IF(I338="","",I338)</f>
        <v>Yes</v>
      </c>
      <c r="I338" t="s">
        <v>1512</v>
      </c>
    </row>
    <row r="339" spans="1:9" x14ac:dyDescent="0.25">
      <c r="A339" s="169" t="s">
        <v>49</v>
      </c>
      <c r="B339" s="169" t="s">
        <v>720</v>
      </c>
      <c r="C339" s="169" t="s">
        <v>491</v>
      </c>
      <c r="D339" s="169" t="s">
        <v>58</v>
      </c>
      <c r="G339" t="s">
        <v>491</v>
      </c>
      <c r="H339" s="186" t="str">
        <f>IF(I339="","",I339)</f>
        <v>No</v>
      </c>
      <c r="I339" t="s">
        <v>1513</v>
      </c>
    </row>
    <row r="340" spans="1:9" x14ac:dyDescent="0.25">
      <c r="A340" s="169" t="s">
        <v>49</v>
      </c>
      <c r="B340" s="169" t="s">
        <v>53</v>
      </c>
      <c r="C340" s="169" t="s">
        <v>492</v>
      </c>
      <c r="D340" s="169" t="s">
        <v>59</v>
      </c>
      <c r="G340" t="s">
        <v>492</v>
      </c>
      <c r="H340" s="186" t="str">
        <f>IF(I340="","",I340)</f>
        <v>No</v>
      </c>
      <c r="I340" t="s">
        <v>1513</v>
      </c>
    </row>
    <row r="341" spans="1:9" x14ac:dyDescent="0.25">
      <c r="A341" s="169" t="s">
        <v>49</v>
      </c>
      <c r="B341" s="169" t="s">
        <v>721</v>
      </c>
      <c r="C341" s="169" t="s">
        <v>493</v>
      </c>
      <c r="D341" s="169" t="s">
        <v>60</v>
      </c>
      <c r="G341" t="s">
        <v>493</v>
      </c>
      <c r="H341" s="186" t="str">
        <f>IF(I341="","",I341)</f>
        <v>No</v>
      </c>
      <c r="I341" t="s">
        <v>1513</v>
      </c>
    </row>
    <row r="342" spans="1:9" x14ac:dyDescent="0.25">
      <c r="G342" s="272" t="s">
        <v>494</v>
      </c>
      <c r="H342" s="272"/>
    </row>
    <row r="343" spans="1:9" x14ac:dyDescent="0.25">
      <c r="A343" s="169" t="s">
        <v>49</v>
      </c>
      <c r="B343" s="169" t="s">
        <v>1668</v>
      </c>
      <c r="C343" s="169" t="s">
        <v>495</v>
      </c>
      <c r="D343" s="169" t="s">
        <v>1669</v>
      </c>
      <c r="G343" t="s">
        <v>495</v>
      </c>
      <c r="H343" s="186" t="str">
        <f>IF(I343="","",I343)</f>
        <v>No</v>
      </c>
      <c r="I343" t="s">
        <v>1513</v>
      </c>
    </row>
    <row r="344" spans="1:9" x14ac:dyDescent="0.25">
      <c r="A344" s="169" t="s">
        <v>49</v>
      </c>
      <c r="B344" s="169" t="s">
        <v>1670</v>
      </c>
      <c r="C344" s="169" t="s">
        <v>1637</v>
      </c>
      <c r="D344" s="169" t="s">
        <v>1671</v>
      </c>
      <c r="G344" t="s">
        <v>1637</v>
      </c>
      <c r="H344" s="186" t="str">
        <f>IF(I344="","",I344)</f>
        <v>No</v>
      </c>
      <c r="I344" t="s">
        <v>1513</v>
      </c>
    </row>
    <row r="345" spans="1:9" x14ac:dyDescent="0.25">
      <c r="A345" s="169" t="s">
        <v>49</v>
      </c>
      <c r="B345" s="169" t="s">
        <v>722</v>
      </c>
      <c r="C345" s="169" t="s">
        <v>1638</v>
      </c>
      <c r="D345" s="169" t="s">
        <v>61</v>
      </c>
      <c r="G345" t="s">
        <v>1638</v>
      </c>
      <c r="H345" s="186" t="str">
        <f>IF(I345="","",I345)</f>
        <v>No</v>
      </c>
      <c r="I345" t="s">
        <v>1513</v>
      </c>
    </row>
    <row r="346" spans="1:9" x14ac:dyDescent="0.25">
      <c r="A346" s="169" t="s">
        <v>49</v>
      </c>
      <c r="B346" s="169" t="s">
        <v>1672</v>
      </c>
      <c r="C346" s="169" t="s">
        <v>498</v>
      </c>
      <c r="D346" s="169" t="s">
        <v>1673</v>
      </c>
      <c r="G346" t="s">
        <v>498</v>
      </c>
      <c r="H346" s="186" t="str">
        <f>IF(I346="","",I346)</f>
        <v>No</v>
      </c>
      <c r="I346" t="s">
        <v>1513</v>
      </c>
    </row>
    <row r="347" spans="1:9" x14ac:dyDescent="0.25">
      <c r="G347" s="272" t="s">
        <v>638</v>
      </c>
      <c r="H347" s="272"/>
    </row>
    <row r="348" spans="1:9" x14ac:dyDescent="0.25">
      <c r="A348" s="169" t="s">
        <v>49</v>
      </c>
      <c r="B348" s="169" t="s">
        <v>1676</v>
      </c>
      <c r="C348" s="169" t="s">
        <v>639</v>
      </c>
      <c r="D348" s="169" t="s">
        <v>1677</v>
      </c>
      <c r="G348" t="s">
        <v>639</v>
      </c>
      <c r="H348" s="186" t="str">
        <f>IF(I348="","",I348)</f>
        <v/>
      </c>
    </row>
    <row r="349" spans="1:9" x14ac:dyDescent="0.25">
      <c r="A349" s="169" t="s">
        <v>49</v>
      </c>
      <c r="B349" s="169" t="s">
        <v>54</v>
      </c>
      <c r="C349" s="169" t="s">
        <v>640</v>
      </c>
      <c r="D349" s="169" t="s">
        <v>62</v>
      </c>
      <c r="G349" t="s">
        <v>640</v>
      </c>
      <c r="H349" s="186" t="str">
        <f>IF(I349="","",I349)</f>
        <v/>
      </c>
    </row>
    <row r="350" spans="1:9" x14ac:dyDescent="0.25">
      <c r="A350" s="169" t="s">
        <v>49</v>
      </c>
      <c r="B350" s="169" t="s">
        <v>1678</v>
      </c>
      <c r="C350" s="169" t="s">
        <v>641</v>
      </c>
      <c r="D350" s="169" t="s">
        <v>1679</v>
      </c>
      <c r="G350" t="s">
        <v>641</v>
      </c>
      <c r="H350" s="186" t="str">
        <f>IF(I350="","",I350)</f>
        <v/>
      </c>
    </row>
    <row r="351" spans="1:9" x14ac:dyDescent="0.25">
      <c r="A351" s="169" t="s">
        <v>49</v>
      </c>
      <c r="B351" s="169" t="s">
        <v>1680</v>
      </c>
      <c r="C351" s="169" t="s">
        <v>642</v>
      </c>
      <c r="D351" s="169" t="s">
        <v>1681</v>
      </c>
      <c r="G351" t="s">
        <v>642</v>
      </c>
      <c r="H351" s="186" t="str">
        <f>IF(I351="","",I351)</f>
        <v/>
      </c>
    </row>
    <row r="357" spans="1:9" x14ac:dyDescent="0.25">
      <c r="A357" s="169" t="s">
        <v>435</v>
      </c>
      <c r="B357" s="169" t="s">
        <v>456</v>
      </c>
      <c r="C357" s="169" t="s">
        <v>1514</v>
      </c>
      <c r="D357" s="169" t="s">
        <v>457</v>
      </c>
      <c r="G357" s="191" t="str">
        <f>IF(I357="","",I357&amp;", ")</f>
        <v xml:space="preserve">Syria, </v>
      </c>
      <c r="H357" s="191" t="str">
        <f>G357&amp;G358&amp;G359&amp;G360&amp;G361</f>
        <v xml:space="preserve">Syria, </v>
      </c>
      <c r="I357" t="s">
        <v>1176</v>
      </c>
    </row>
    <row r="358" spans="1:9" x14ac:dyDescent="0.25">
      <c r="A358" s="169" t="s">
        <v>435</v>
      </c>
      <c r="B358" s="169" t="s">
        <v>456</v>
      </c>
      <c r="C358" s="169" t="s">
        <v>1514</v>
      </c>
      <c r="D358" s="169" t="s">
        <v>459</v>
      </c>
      <c r="G358" s="191" t="str">
        <f>IF(I358="","",I358)</f>
        <v/>
      </c>
    </row>
    <row r="359" spans="1:9" x14ac:dyDescent="0.25">
      <c r="A359" s="169" t="s">
        <v>435</v>
      </c>
      <c r="B359" s="169" t="s">
        <v>456</v>
      </c>
      <c r="C359" s="169" t="s">
        <v>1514</v>
      </c>
      <c r="D359" s="169" t="s">
        <v>460</v>
      </c>
      <c r="G359" s="191" t="str">
        <f>IF(I359="","",I359)</f>
        <v/>
      </c>
    </row>
    <row r="360" spans="1:9" x14ac:dyDescent="0.25">
      <c r="A360" s="169" t="s">
        <v>435</v>
      </c>
      <c r="B360" s="169" t="s">
        <v>456</v>
      </c>
      <c r="C360" s="169" t="s">
        <v>1514</v>
      </c>
      <c r="D360" s="169" t="s">
        <v>461</v>
      </c>
      <c r="G360" s="191" t="str">
        <f>IF(I360="","",I360)</f>
        <v/>
      </c>
    </row>
    <row r="361" spans="1:9" x14ac:dyDescent="0.25">
      <c r="A361" s="169" t="s">
        <v>435</v>
      </c>
      <c r="B361" s="169" t="s">
        <v>456</v>
      </c>
      <c r="C361" s="169" t="s">
        <v>1514</v>
      </c>
      <c r="D361" s="169" t="s">
        <v>462</v>
      </c>
      <c r="G361" s="191" t="str">
        <f>IF(I361="","",I361)</f>
        <v/>
      </c>
    </row>
  </sheetData>
  <mergeCells count="167">
    <mergeCell ref="G302:H302"/>
    <mergeCell ref="G281:H281"/>
    <mergeCell ref="G279:H279"/>
    <mergeCell ref="G342:H342"/>
    <mergeCell ref="G347:H347"/>
    <mergeCell ref="G324:H324"/>
    <mergeCell ref="G327:H327"/>
    <mergeCell ref="G331:H331"/>
    <mergeCell ref="G337:H337"/>
    <mergeCell ref="G285:H285"/>
    <mergeCell ref="G284:H284"/>
    <mergeCell ref="G234:H234"/>
    <mergeCell ref="G236:H236"/>
    <mergeCell ref="G238:H238"/>
    <mergeCell ref="G240:H240"/>
    <mergeCell ref="G268:H268"/>
    <mergeCell ref="G294:H294"/>
    <mergeCell ref="G227:H227"/>
    <mergeCell ref="G235:H235"/>
    <mergeCell ref="G239:H239"/>
    <mergeCell ref="G228:H228"/>
    <mergeCell ref="G229:H229"/>
    <mergeCell ref="G280:H280"/>
    <mergeCell ref="G248:H248"/>
    <mergeCell ref="G282:H282"/>
    <mergeCell ref="G212:H212"/>
    <mergeCell ref="G158:H158"/>
    <mergeCell ref="G211:H211"/>
    <mergeCell ref="G206:H206"/>
    <mergeCell ref="G207:H207"/>
    <mergeCell ref="G186:H186"/>
    <mergeCell ref="G232:H232"/>
    <mergeCell ref="G237:H237"/>
    <mergeCell ref="G242:H242"/>
    <mergeCell ref="G230:H230"/>
    <mergeCell ref="G208:H208"/>
    <mergeCell ref="G226:H226"/>
    <mergeCell ref="G209:H209"/>
    <mergeCell ref="G210:H210"/>
    <mergeCell ref="G205:H205"/>
    <mergeCell ref="G155:H155"/>
    <mergeCell ref="G156:H156"/>
    <mergeCell ref="G157:H157"/>
    <mergeCell ref="G150:H150"/>
    <mergeCell ref="G151:H151"/>
    <mergeCell ref="G153:H153"/>
    <mergeCell ref="G154:H154"/>
    <mergeCell ref="G255:H255"/>
    <mergeCell ref="G126:H126"/>
    <mergeCell ref="G127:H127"/>
    <mergeCell ref="G145:H145"/>
    <mergeCell ref="G147:H147"/>
    <mergeCell ref="G148:H148"/>
    <mergeCell ref="G149:H149"/>
    <mergeCell ref="G141:H141"/>
    <mergeCell ref="G142:H142"/>
    <mergeCell ref="G143:H143"/>
    <mergeCell ref="G144:H144"/>
    <mergeCell ref="G136:H136"/>
    <mergeCell ref="G137:H137"/>
    <mergeCell ref="G138:H138"/>
    <mergeCell ref="G139:H139"/>
    <mergeCell ref="G131:H131"/>
    <mergeCell ref="G132:H132"/>
    <mergeCell ref="G133:H133"/>
    <mergeCell ref="G135:H135"/>
    <mergeCell ref="G5:H5"/>
    <mergeCell ref="G6:H6"/>
    <mergeCell ref="G27:H27"/>
    <mergeCell ref="G10:H10"/>
    <mergeCell ref="G11:H11"/>
    <mergeCell ref="G13:H13"/>
    <mergeCell ref="G23:H23"/>
    <mergeCell ref="G22:H22"/>
    <mergeCell ref="G26:H26"/>
    <mergeCell ref="G25:H25"/>
    <mergeCell ref="G14:H14"/>
    <mergeCell ref="G12:H12"/>
    <mergeCell ref="G28:H28"/>
    <mergeCell ref="G32:H32"/>
    <mergeCell ref="G36:H36"/>
    <mergeCell ref="G39:H39"/>
    <mergeCell ref="G45:H45"/>
    <mergeCell ref="G256:H256"/>
    <mergeCell ref="G99:H99"/>
    <mergeCell ref="G100:H100"/>
    <mergeCell ref="G101:H101"/>
    <mergeCell ref="G102:H102"/>
    <mergeCell ref="G50:H50"/>
    <mergeCell ref="G46:H46"/>
    <mergeCell ref="G47:H47"/>
    <mergeCell ref="G48:H48"/>
    <mergeCell ref="G49:H49"/>
    <mergeCell ref="G244:H244"/>
    <mergeCell ref="G245:H245"/>
    <mergeCell ref="G233:H233"/>
    <mergeCell ref="G124:H124"/>
    <mergeCell ref="G125:H125"/>
    <mergeCell ref="G114:H114"/>
    <mergeCell ref="G115:H115"/>
    <mergeCell ref="G1:H1"/>
    <mergeCell ref="G2:H2"/>
    <mergeCell ref="G3:H3"/>
    <mergeCell ref="G4:H4"/>
    <mergeCell ref="G129:H129"/>
    <mergeCell ref="G130:H130"/>
    <mergeCell ref="G121:H121"/>
    <mergeCell ref="G123:H123"/>
    <mergeCell ref="G118:H118"/>
    <mergeCell ref="G119:H119"/>
    <mergeCell ref="G7:H7"/>
    <mergeCell ref="G8:H8"/>
    <mergeCell ref="G40:H40"/>
    <mergeCell ref="G43:H43"/>
    <mergeCell ref="G24:H24"/>
    <mergeCell ref="G21:H21"/>
    <mergeCell ref="G31:H31"/>
    <mergeCell ref="G34:H34"/>
    <mergeCell ref="G33:H33"/>
    <mergeCell ref="G30:H30"/>
    <mergeCell ref="G42:H42"/>
    <mergeCell ref="G29:H29"/>
    <mergeCell ref="G9:H9"/>
    <mergeCell ref="G37:H37"/>
    <mergeCell ref="G263:H263"/>
    <mergeCell ref="G265:H265"/>
    <mergeCell ref="G267:H267"/>
    <mergeCell ref="G269:H269"/>
    <mergeCell ref="G266:H266"/>
    <mergeCell ref="G264:H264"/>
    <mergeCell ref="G224:H224"/>
    <mergeCell ref="G76:H76"/>
    <mergeCell ref="G77:H77"/>
    <mergeCell ref="G97:H97"/>
    <mergeCell ref="G96:H96"/>
    <mergeCell ref="G159:H159"/>
    <mergeCell ref="G185:H185"/>
    <mergeCell ref="G103:H103"/>
    <mergeCell ref="G105:H105"/>
    <mergeCell ref="G106:H106"/>
    <mergeCell ref="G120:H120"/>
    <mergeCell ref="G112:H112"/>
    <mergeCell ref="G113:H113"/>
    <mergeCell ref="G117:H117"/>
    <mergeCell ref="G107:H107"/>
    <mergeCell ref="G108:H108"/>
    <mergeCell ref="G109:H109"/>
    <mergeCell ref="G111:H111"/>
    <mergeCell ref="G278:H278"/>
    <mergeCell ref="G275:H275"/>
    <mergeCell ref="G277:H277"/>
    <mergeCell ref="G270:H270"/>
    <mergeCell ref="G272:H272"/>
    <mergeCell ref="G271:H271"/>
    <mergeCell ref="G273:H273"/>
    <mergeCell ref="G274:H274"/>
    <mergeCell ref="G276:H276"/>
    <mergeCell ref="G225:H225"/>
    <mergeCell ref="G259:H259"/>
    <mergeCell ref="G258:H258"/>
    <mergeCell ref="G262:H262"/>
    <mergeCell ref="G261:H261"/>
    <mergeCell ref="G241:H241"/>
    <mergeCell ref="G243:H243"/>
    <mergeCell ref="G247:H247"/>
    <mergeCell ref="G246:H246"/>
    <mergeCell ref="G231:H231"/>
  </mergeCells>
  <phoneticPr fontId="3" type="noConversion"/>
  <pageMargins left="0.75" right="0.75" top="1" bottom="1" header="0.5" footer="0.5"/>
  <pageSetup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5"/>
  <sheetViews>
    <sheetView workbookViewId="0">
      <selection activeCell="C5" sqref="C5"/>
    </sheetView>
  </sheetViews>
  <sheetFormatPr defaultRowHeight="15" x14ac:dyDescent="0.25"/>
  <cols>
    <col min="1" max="4" width="16.7109375" customWidth="1"/>
    <col min="5" max="6" width="30.7109375" customWidth="1"/>
  </cols>
  <sheetData>
    <row r="1" spans="1:7" ht="15.75" x14ac:dyDescent="0.25">
      <c r="A1" s="274" t="s">
        <v>530</v>
      </c>
      <c r="B1" s="274"/>
      <c r="C1" s="274"/>
      <c r="D1" s="274"/>
      <c r="E1" s="274"/>
      <c r="F1" s="274"/>
    </row>
    <row r="2" spans="1:7" ht="16.5" x14ac:dyDescent="0.3">
      <c r="A2" s="200" t="s">
        <v>1410</v>
      </c>
      <c r="B2" s="200" t="s">
        <v>1326</v>
      </c>
      <c r="C2" s="200" t="s">
        <v>525</v>
      </c>
      <c r="D2" s="200" t="s">
        <v>1327</v>
      </c>
      <c r="E2" s="200" t="s">
        <v>1328</v>
      </c>
      <c r="F2" s="200" t="s">
        <v>396</v>
      </c>
      <c r="G2">
        <f>IF(AND(B2="",C2="",D2="",E2="",F2=""),"Del",0)</f>
        <v>0</v>
      </c>
    </row>
    <row r="3" spans="1:7" x14ac:dyDescent="0.25">
      <c r="A3" t="s">
        <v>114</v>
      </c>
      <c r="B3" t="s">
        <v>115</v>
      </c>
      <c r="C3" t="s">
        <v>116</v>
      </c>
      <c r="D3" t="s">
        <v>117</v>
      </c>
      <c r="E3" t="s">
        <v>118</v>
      </c>
      <c r="F3" t="s">
        <v>119</v>
      </c>
      <c r="G3">
        <f t="shared" ref="G3:G25" si="0">IF(AND(B3="",C3="",D3="",E3="",F3=""),"Del",0)</f>
        <v>0</v>
      </c>
    </row>
    <row r="4" spans="1:7" x14ac:dyDescent="0.25">
      <c r="B4" t="s">
        <v>120</v>
      </c>
      <c r="C4" t="s">
        <v>121</v>
      </c>
      <c r="D4" t="s">
        <v>122</v>
      </c>
      <c r="E4" t="s">
        <v>123</v>
      </c>
      <c r="F4" t="s">
        <v>124</v>
      </c>
      <c r="G4">
        <f t="shared" si="0"/>
        <v>0</v>
      </c>
    </row>
    <row r="5" spans="1:7" x14ac:dyDescent="0.25">
      <c r="B5" t="s">
        <v>125</v>
      </c>
      <c r="C5" t="s">
        <v>126</v>
      </c>
      <c r="D5" t="s">
        <v>127</v>
      </c>
      <c r="E5" t="s">
        <v>128</v>
      </c>
      <c r="F5" t="s">
        <v>129</v>
      </c>
      <c r="G5">
        <f t="shared" si="0"/>
        <v>0</v>
      </c>
    </row>
    <row r="6" spans="1:7" x14ac:dyDescent="0.25">
      <c r="B6" t="s">
        <v>130</v>
      </c>
      <c r="C6" t="s">
        <v>131</v>
      </c>
      <c r="D6" t="s">
        <v>132</v>
      </c>
      <c r="E6" t="s">
        <v>133</v>
      </c>
      <c r="F6" t="s">
        <v>134</v>
      </c>
      <c r="G6">
        <f t="shared" si="0"/>
        <v>0</v>
      </c>
    </row>
    <row r="7" spans="1:7" x14ac:dyDescent="0.25">
      <c r="A7" t="s">
        <v>135</v>
      </c>
      <c r="B7" t="s">
        <v>136</v>
      </c>
      <c r="C7" t="s">
        <v>137</v>
      </c>
      <c r="D7" t="s">
        <v>138</v>
      </c>
      <c r="E7" t="s">
        <v>139</v>
      </c>
      <c r="F7" t="s">
        <v>140</v>
      </c>
      <c r="G7">
        <f t="shared" si="0"/>
        <v>0</v>
      </c>
    </row>
    <row r="8" spans="1:7" x14ac:dyDescent="0.25">
      <c r="B8" t="s">
        <v>141</v>
      </c>
      <c r="C8" t="s">
        <v>142</v>
      </c>
      <c r="D8" t="s">
        <v>143</v>
      </c>
      <c r="E8" t="s">
        <v>144</v>
      </c>
      <c r="F8" t="s">
        <v>145</v>
      </c>
      <c r="G8">
        <f t="shared" si="0"/>
        <v>0</v>
      </c>
    </row>
    <row r="9" spans="1:7" x14ac:dyDescent="0.25">
      <c r="B9" t="s">
        <v>146</v>
      </c>
      <c r="C9" t="s">
        <v>147</v>
      </c>
      <c r="D9" t="s">
        <v>148</v>
      </c>
      <c r="E9" t="s">
        <v>149</v>
      </c>
      <c r="F9" t="s">
        <v>150</v>
      </c>
      <c r="G9">
        <f t="shared" si="0"/>
        <v>0</v>
      </c>
    </row>
    <row r="10" spans="1:7" x14ac:dyDescent="0.25">
      <c r="B10" t="s">
        <v>151</v>
      </c>
      <c r="C10" t="s">
        <v>152</v>
      </c>
      <c r="D10" t="s">
        <v>153</v>
      </c>
      <c r="E10" t="s">
        <v>154</v>
      </c>
      <c r="F10" t="s">
        <v>155</v>
      </c>
      <c r="G10">
        <f t="shared" si="0"/>
        <v>0</v>
      </c>
    </row>
    <row r="11" spans="1:7" x14ac:dyDescent="0.25">
      <c r="A11" t="s">
        <v>156</v>
      </c>
      <c r="B11" t="s">
        <v>157</v>
      </c>
      <c r="C11" t="s">
        <v>158</v>
      </c>
      <c r="D11" t="s">
        <v>159</v>
      </c>
      <c r="E11" t="s">
        <v>160</v>
      </c>
      <c r="F11" t="s">
        <v>161</v>
      </c>
      <c r="G11">
        <f t="shared" si="0"/>
        <v>0</v>
      </c>
    </row>
    <row r="12" spans="1:7" x14ac:dyDescent="0.25">
      <c r="B12" t="s">
        <v>162</v>
      </c>
      <c r="C12" t="s">
        <v>163</v>
      </c>
      <c r="D12" t="s">
        <v>164</v>
      </c>
      <c r="E12" t="s">
        <v>165</v>
      </c>
      <c r="F12" t="s">
        <v>166</v>
      </c>
      <c r="G12">
        <f t="shared" si="0"/>
        <v>0</v>
      </c>
    </row>
    <row r="13" spans="1:7" x14ac:dyDescent="0.25">
      <c r="B13" t="s">
        <v>167</v>
      </c>
      <c r="C13" t="s">
        <v>168</v>
      </c>
      <c r="D13" t="s">
        <v>169</v>
      </c>
      <c r="E13" t="s">
        <v>170</v>
      </c>
      <c r="F13" t="s">
        <v>171</v>
      </c>
      <c r="G13">
        <f t="shared" si="0"/>
        <v>0</v>
      </c>
    </row>
    <row r="14" spans="1:7" x14ac:dyDescent="0.25">
      <c r="B14" t="s">
        <v>172</v>
      </c>
      <c r="C14" t="s">
        <v>173</v>
      </c>
      <c r="D14" t="s">
        <v>174</v>
      </c>
      <c r="E14" t="s">
        <v>175</v>
      </c>
      <c r="F14" t="s">
        <v>176</v>
      </c>
      <c r="G14">
        <f t="shared" si="0"/>
        <v>0</v>
      </c>
    </row>
    <row r="15" spans="1:7" x14ac:dyDescent="0.25">
      <c r="B15" t="s">
        <v>177</v>
      </c>
      <c r="C15" t="s">
        <v>178</v>
      </c>
      <c r="D15" t="s">
        <v>179</v>
      </c>
      <c r="E15" t="s">
        <v>180</v>
      </c>
      <c r="F15" t="s">
        <v>181</v>
      </c>
      <c r="G15">
        <f t="shared" si="0"/>
        <v>0</v>
      </c>
    </row>
    <row r="16" spans="1:7" x14ac:dyDescent="0.25">
      <c r="E16" t="s">
        <v>182</v>
      </c>
      <c r="G16">
        <f t="shared" si="0"/>
        <v>0</v>
      </c>
    </row>
    <row r="17" spans="1:7" x14ac:dyDescent="0.25">
      <c r="E17" t="s">
        <v>183</v>
      </c>
      <c r="G17">
        <f t="shared" si="0"/>
        <v>0</v>
      </c>
    </row>
    <row r="18" spans="1:7" x14ac:dyDescent="0.25">
      <c r="E18" t="s">
        <v>184</v>
      </c>
      <c r="G18">
        <f t="shared" si="0"/>
        <v>0</v>
      </c>
    </row>
    <row r="19" spans="1:7" x14ac:dyDescent="0.25">
      <c r="A19" t="s">
        <v>185</v>
      </c>
      <c r="B19" t="s">
        <v>186</v>
      </c>
      <c r="C19" t="s">
        <v>187</v>
      </c>
      <c r="D19" t="s">
        <v>188</v>
      </c>
      <c r="E19" t="s">
        <v>189</v>
      </c>
      <c r="F19" t="s">
        <v>190</v>
      </c>
      <c r="G19">
        <f t="shared" si="0"/>
        <v>0</v>
      </c>
    </row>
    <row r="20" spans="1:7" x14ac:dyDescent="0.25">
      <c r="E20" t="s">
        <v>191</v>
      </c>
      <c r="G20">
        <f t="shared" si="0"/>
        <v>0</v>
      </c>
    </row>
    <row r="21" spans="1:7" x14ac:dyDescent="0.25">
      <c r="E21" t="s">
        <v>192</v>
      </c>
      <c r="G21">
        <f t="shared" si="0"/>
        <v>0</v>
      </c>
    </row>
    <row r="22" spans="1:7" x14ac:dyDescent="0.25">
      <c r="B22" t="s">
        <v>193</v>
      </c>
      <c r="C22" t="s">
        <v>194</v>
      </c>
      <c r="D22" t="s">
        <v>195</v>
      </c>
      <c r="E22" t="s">
        <v>196</v>
      </c>
      <c r="F22" t="s">
        <v>197</v>
      </c>
      <c r="G22">
        <f t="shared" si="0"/>
        <v>0</v>
      </c>
    </row>
    <row r="23" spans="1:7" x14ac:dyDescent="0.25">
      <c r="F23" t="s">
        <v>198</v>
      </c>
      <c r="G23">
        <f t="shared" si="0"/>
        <v>0</v>
      </c>
    </row>
    <row r="24" spans="1:7" x14ac:dyDescent="0.25">
      <c r="F24" t="s">
        <v>199</v>
      </c>
      <c r="G24">
        <f t="shared" si="0"/>
        <v>0</v>
      </c>
    </row>
    <row r="25" spans="1:7" x14ac:dyDescent="0.25">
      <c r="F25" t="s">
        <v>200</v>
      </c>
      <c r="G25">
        <f t="shared" si="0"/>
        <v>0</v>
      </c>
    </row>
  </sheetData>
  <mergeCells count="1">
    <mergeCell ref="A1:F1"/>
  </mergeCells>
  <phoneticPr fontId="3" type="noConversion"/>
  <pageMargins left="0.75" right="0.75" top="1" bottom="1" header="0.5" footer="0.5"/>
  <pageSetup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9"/>
  <sheetViews>
    <sheetView workbookViewId="0">
      <selection activeCell="A3" sqref="A3:D9"/>
    </sheetView>
  </sheetViews>
  <sheetFormatPr defaultRowHeight="15" x14ac:dyDescent="0.25"/>
  <cols>
    <col min="1" max="1" width="16.42578125" bestFit="1" customWidth="1"/>
    <col min="2" max="2" width="13.7109375" bestFit="1" customWidth="1"/>
    <col min="3" max="4" width="27.85546875" customWidth="1"/>
  </cols>
  <sheetData>
    <row r="1" spans="1:6" ht="15.75" x14ac:dyDescent="0.25">
      <c r="A1" s="274" t="s">
        <v>609</v>
      </c>
      <c r="B1" s="274"/>
      <c r="C1" s="274"/>
      <c r="D1" s="274"/>
      <c r="E1" s="199"/>
      <c r="F1" s="199"/>
    </row>
    <row r="2" spans="1:6" ht="16.5" x14ac:dyDescent="0.3">
      <c r="A2" s="200" t="s">
        <v>1339</v>
      </c>
      <c r="B2" s="200" t="s">
        <v>1340</v>
      </c>
      <c r="C2" s="200" t="s">
        <v>1341</v>
      </c>
      <c r="D2" s="200" t="s">
        <v>1342</v>
      </c>
    </row>
    <row r="3" spans="1:6" ht="16.5" x14ac:dyDescent="0.25">
      <c r="A3" t="s">
        <v>1526</v>
      </c>
      <c r="B3">
        <v>39322</v>
      </c>
      <c r="C3" t="s">
        <v>101</v>
      </c>
      <c r="D3" t="s">
        <v>102</v>
      </c>
      <c r="F3" s="17"/>
    </row>
    <row r="4" spans="1:6" ht="16.5" x14ac:dyDescent="0.25">
      <c r="A4" t="s">
        <v>1528</v>
      </c>
      <c r="B4">
        <v>40052</v>
      </c>
      <c r="C4" t="s">
        <v>103</v>
      </c>
      <c r="D4" t="s">
        <v>104</v>
      </c>
      <c r="F4" s="17"/>
    </row>
    <row r="5" spans="1:6" ht="16.5" x14ac:dyDescent="0.25">
      <c r="A5" t="s">
        <v>1529</v>
      </c>
      <c r="B5">
        <v>39345</v>
      </c>
      <c r="C5" t="s">
        <v>105</v>
      </c>
      <c r="D5" t="s">
        <v>106</v>
      </c>
      <c r="F5" s="17"/>
    </row>
    <row r="6" spans="1:6" ht="16.5" x14ac:dyDescent="0.25">
      <c r="B6" t="s">
        <v>1427</v>
      </c>
      <c r="F6" s="17"/>
    </row>
    <row r="7" spans="1:6" ht="16.5" x14ac:dyDescent="0.25">
      <c r="B7" t="s">
        <v>1427</v>
      </c>
      <c r="F7" s="17"/>
    </row>
    <row r="8" spans="1:6" ht="16.5" x14ac:dyDescent="0.25">
      <c r="B8" t="s">
        <v>1427</v>
      </c>
      <c r="F8" s="17"/>
    </row>
    <row r="9" spans="1:6" ht="16.5" x14ac:dyDescent="0.25">
      <c r="B9" t="s">
        <v>1427</v>
      </c>
      <c r="F9" s="17"/>
    </row>
  </sheetData>
  <mergeCells count="1">
    <mergeCell ref="A1:D1"/>
  </mergeCells>
  <phoneticPr fontId="3" type="noConversion"/>
  <pageMargins left="0.75" right="0.75" top="1" bottom="1" header="0.5" footer="0.5"/>
  <pageSetup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7"/>
  <sheetViews>
    <sheetView workbookViewId="0">
      <selection activeCell="A4" sqref="A4:G37"/>
    </sheetView>
  </sheetViews>
  <sheetFormatPr defaultRowHeight="15" x14ac:dyDescent="0.25"/>
  <cols>
    <col min="1" max="1" width="28.140625" bestFit="1" customWidth="1"/>
    <col min="2" max="7" width="16.7109375" style="208" customWidth="1"/>
    <col min="10" max="10" width="11.140625" bestFit="1" customWidth="1"/>
  </cols>
  <sheetData>
    <row r="1" spans="1:7" ht="15.75" x14ac:dyDescent="0.25">
      <c r="A1" s="274" t="s">
        <v>610</v>
      </c>
      <c r="B1" s="274"/>
      <c r="C1" s="274"/>
      <c r="D1" s="274"/>
      <c r="E1" s="274"/>
      <c r="F1" s="274"/>
      <c r="G1" s="274"/>
    </row>
    <row r="2" spans="1:7" ht="82.5" x14ac:dyDescent="0.25">
      <c r="A2" s="203" t="s">
        <v>1027</v>
      </c>
      <c r="B2" s="206" t="s">
        <v>420</v>
      </c>
      <c r="C2" s="206" t="s">
        <v>1029</v>
      </c>
      <c r="D2" s="206" t="s">
        <v>422</v>
      </c>
      <c r="E2" s="206" t="s">
        <v>1031</v>
      </c>
      <c r="F2" s="206" t="s">
        <v>1032</v>
      </c>
      <c r="G2" s="206" t="s">
        <v>1033</v>
      </c>
    </row>
    <row r="3" spans="1:7" ht="16.5" x14ac:dyDescent="0.3">
      <c r="A3" s="204" t="s">
        <v>1028</v>
      </c>
      <c r="B3" s="207"/>
      <c r="C3" s="207" t="s">
        <v>1030</v>
      </c>
      <c r="D3" s="207"/>
      <c r="E3" s="207"/>
      <c r="F3" s="205">
        <v>40359</v>
      </c>
      <c r="G3" s="207"/>
    </row>
    <row r="4" spans="1:7" x14ac:dyDescent="0.25">
      <c r="A4" t="s">
        <v>1034</v>
      </c>
      <c r="G4" s="208">
        <v>0</v>
      </c>
    </row>
    <row r="5" spans="1:7" x14ac:dyDescent="0.25">
      <c r="G5" s="208">
        <v>0</v>
      </c>
    </row>
    <row r="6" spans="1:7" x14ac:dyDescent="0.25">
      <c r="G6" s="208">
        <v>0</v>
      </c>
    </row>
    <row r="7" spans="1:7" x14ac:dyDescent="0.25">
      <c r="G7" s="208">
        <v>0</v>
      </c>
    </row>
    <row r="8" spans="1:7" x14ac:dyDescent="0.25">
      <c r="G8" s="208">
        <v>0</v>
      </c>
    </row>
    <row r="9" spans="1:7" x14ac:dyDescent="0.25">
      <c r="G9" s="208">
        <v>0</v>
      </c>
    </row>
    <row r="10" spans="1:7" x14ac:dyDescent="0.25">
      <c r="G10" s="208">
        <v>0</v>
      </c>
    </row>
    <row r="11" spans="1:7" x14ac:dyDescent="0.25">
      <c r="A11" t="s">
        <v>1035</v>
      </c>
      <c r="G11" s="208">
        <v>0</v>
      </c>
    </row>
    <row r="12" spans="1:7" x14ac:dyDescent="0.25">
      <c r="G12" s="208">
        <v>0</v>
      </c>
    </row>
    <row r="13" spans="1:7" x14ac:dyDescent="0.25">
      <c r="G13" s="208">
        <v>0</v>
      </c>
    </row>
    <row r="14" spans="1:7" x14ac:dyDescent="0.25">
      <c r="G14" s="208">
        <v>0</v>
      </c>
    </row>
    <row r="15" spans="1:7" x14ac:dyDescent="0.25">
      <c r="G15" s="208">
        <v>0</v>
      </c>
    </row>
    <row r="16" spans="1:7" x14ac:dyDescent="0.25">
      <c r="G16" s="208">
        <v>0</v>
      </c>
    </row>
    <row r="17" spans="1:7" x14ac:dyDescent="0.25">
      <c r="A17" t="s">
        <v>1036</v>
      </c>
      <c r="G17" s="208">
        <v>0</v>
      </c>
    </row>
    <row r="18" spans="1:7" x14ac:dyDescent="0.25">
      <c r="G18" s="208">
        <v>0</v>
      </c>
    </row>
    <row r="19" spans="1:7" x14ac:dyDescent="0.25">
      <c r="G19" s="208">
        <v>0</v>
      </c>
    </row>
    <row r="20" spans="1:7" x14ac:dyDescent="0.25">
      <c r="G20" s="208">
        <v>0</v>
      </c>
    </row>
    <row r="21" spans="1:7" x14ac:dyDescent="0.25">
      <c r="G21" s="208">
        <v>0</v>
      </c>
    </row>
    <row r="22" spans="1:7" x14ac:dyDescent="0.25">
      <c r="G22" s="208">
        <v>0</v>
      </c>
    </row>
    <row r="23" spans="1:7" x14ac:dyDescent="0.25">
      <c r="A23" t="s">
        <v>1206</v>
      </c>
      <c r="G23" s="208">
        <v>0</v>
      </c>
    </row>
    <row r="24" spans="1:7" x14ac:dyDescent="0.25">
      <c r="G24" s="208">
        <v>0</v>
      </c>
    </row>
    <row r="25" spans="1:7" x14ac:dyDescent="0.25">
      <c r="G25" s="208">
        <v>0</v>
      </c>
    </row>
    <row r="26" spans="1:7" x14ac:dyDescent="0.25">
      <c r="G26" s="208">
        <v>0</v>
      </c>
    </row>
    <row r="27" spans="1:7" x14ac:dyDescent="0.25">
      <c r="G27" s="208">
        <v>0</v>
      </c>
    </row>
    <row r="28" spans="1:7" x14ac:dyDescent="0.25">
      <c r="G28" s="208">
        <v>0</v>
      </c>
    </row>
    <row r="29" spans="1:7" x14ac:dyDescent="0.25">
      <c r="A29" t="s">
        <v>1207</v>
      </c>
      <c r="G29" s="208">
        <v>0</v>
      </c>
    </row>
    <row r="30" spans="1:7" x14ac:dyDescent="0.25">
      <c r="G30" s="208">
        <v>0</v>
      </c>
    </row>
    <row r="31" spans="1:7" x14ac:dyDescent="0.25">
      <c r="G31" s="208">
        <v>0</v>
      </c>
    </row>
    <row r="32" spans="1:7" x14ac:dyDescent="0.25">
      <c r="G32" s="208">
        <v>0</v>
      </c>
    </row>
    <row r="33" spans="1:7" x14ac:dyDescent="0.25">
      <c r="G33" s="208">
        <v>0</v>
      </c>
    </row>
    <row r="34" spans="1:7" x14ac:dyDescent="0.25">
      <c r="G34" s="208">
        <v>0</v>
      </c>
    </row>
    <row r="35" spans="1:7" x14ac:dyDescent="0.25">
      <c r="A35" t="s">
        <v>1208</v>
      </c>
      <c r="C35" s="208">
        <v>0</v>
      </c>
      <c r="D35" s="208">
        <v>0</v>
      </c>
      <c r="E35" s="208">
        <v>0</v>
      </c>
      <c r="F35" s="208">
        <v>0</v>
      </c>
      <c r="G35" s="208">
        <v>0</v>
      </c>
    </row>
    <row r="36" spans="1:7" x14ac:dyDescent="0.25">
      <c r="A36" t="s">
        <v>1215</v>
      </c>
      <c r="B36" s="208" t="s">
        <v>107</v>
      </c>
      <c r="C36" s="208">
        <v>0.22</v>
      </c>
      <c r="D36" s="208">
        <v>6.7268499999999998</v>
      </c>
      <c r="E36" s="208" t="s">
        <v>107</v>
      </c>
      <c r="F36" s="208">
        <v>2.8291089999999999</v>
      </c>
      <c r="G36" s="208">
        <v>6.7268499999999998</v>
      </c>
    </row>
    <row r="37" spans="1:7" x14ac:dyDescent="0.25">
      <c r="A37" t="s">
        <v>884</v>
      </c>
      <c r="C37" s="208">
        <v>0</v>
      </c>
      <c r="D37" s="208">
        <v>0</v>
      </c>
      <c r="E37" s="208">
        <v>0</v>
      </c>
      <c r="F37" s="208">
        <v>0</v>
      </c>
      <c r="G37" s="208">
        <v>0</v>
      </c>
    </row>
  </sheetData>
  <mergeCells count="1">
    <mergeCell ref="A1:G1"/>
  </mergeCells>
  <phoneticPr fontId="3" type="noConversion"/>
  <pageMargins left="0.75" right="0.75" top="1" bottom="1" header="0.5" footer="0.5"/>
  <pageSetup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3"/>
  <sheetViews>
    <sheetView workbookViewId="0">
      <selection activeCell="B6" sqref="B6:K13"/>
    </sheetView>
  </sheetViews>
  <sheetFormatPr defaultRowHeight="15" x14ac:dyDescent="0.25"/>
  <cols>
    <col min="1" max="1" width="21.28515625" customWidth="1"/>
    <col min="2" max="11" width="10.7109375" customWidth="1"/>
  </cols>
  <sheetData>
    <row r="1" spans="1:11" ht="15.75" x14ac:dyDescent="0.25">
      <c r="A1" s="274" t="s">
        <v>613</v>
      </c>
      <c r="B1" s="274"/>
      <c r="C1" s="274"/>
      <c r="D1" s="274"/>
      <c r="E1" s="274"/>
      <c r="F1" s="274"/>
      <c r="G1" s="274"/>
      <c r="H1" s="274"/>
      <c r="I1" s="274"/>
      <c r="J1" s="274"/>
      <c r="K1" s="274"/>
    </row>
    <row r="2" spans="1:11" ht="16.5" x14ac:dyDescent="0.3">
      <c r="A2" s="201" t="s">
        <v>1452</v>
      </c>
      <c r="B2" s="281" t="s">
        <v>1459</v>
      </c>
      <c r="C2" s="281"/>
      <c r="D2" s="281" t="s">
        <v>1462</v>
      </c>
      <c r="E2" s="281"/>
      <c r="F2" s="281" t="s">
        <v>1463</v>
      </c>
      <c r="G2" s="281"/>
      <c r="H2" s="281" t="s">
        <v>1435</v>
      </c>
      <c r="I2" s="281"/>
      <c r="J2" s="281" t="s">
        <v>1435</v>
      </c>
      <c r="K2" s="281"/>
    </row>
    <row r="3" spans="1:11" ht="16.5" x14ac:dyDescent="0.3">
      <c r="A3" s="201" t="s">
        <v>1453</v>
      </c>
      <c r="B3" s="281" t="s">
        <v>1460</v>
      </c>
      <c r="C3" s="281"/>
      <c r="D3" s="281"/>
      <c r="E3" s="281"/>
      <c r="F3" s="281"/>
      <c r="G3" s="281"/>
      <c r="H3" s="281" t="s">
        <v>1460</v>
      </c>
      <c r="I3" s="281"/>
      <c r="J3" s="281" t="s">
        <v>1464</v>
      </c>
      <c r="K3" s="281"/>
    </row>
    <row r="4" spans="1:11" ht="16.5" x14ac:dyDescent="0.3">
      <c r="A4" s="210"/>
      <c r="B4" s="281" t="s">
        <v>1461</v>
      </c>
      <c r="C4" s="281"/>
      <c r="D4" s="281" t="s">
        <v>1461</v>
      </c>
      <c r="E4" s="281"/>
      <c r="F4" s="281" t="s">
        <v>1461</v>
      </c>
      <c r="G4" s="281"/>
      <c r="H4" s="281" t="s">
        <v>1461</v>
      </c>
      <c r="I4" s="281"/>
      <c r="J4" s="281" t="s">
        <v>1461</v>
      </c>
      <c r="K4" s="281"/>
    </row>
    <row r="5" spans="1:11" ht="16.5" x14ac:dyDescent="0.3">
      <c r="A5" s="210"/>
      <c r="B5" s="201" t="s">
        <v>1465</v>
      </c>
      <c r="C5" s="201" t="s">
        <v>524</v>
      </c>
      <c r="D5" s="201" t="s">
        <v>1465</v>
      </c>
      <c r="E5" s="201" t="s">
        <v>524</v>
      </c>
      <c r="F5" s="201" t="s">
        <v>1465</v>
      </c>
      <c r="G5" s="201" t="s">
        <v>524</v>
      </c>
      <c r="H5" s="201" t="s">
        <v>1465</v>
      </c>
      <c r="I5" s="201" t="s">
        <v>524</v>
      </c>
      <c r="J5" s="201" t="s">
        <v>1465</v>
      </c>
      <c r="K5" s="201" t="s">
        <v>524</v>
      </c>
    </row>
    <row r="6" spans="1:11" ht="16.5" x14ac:dyDescent="0.3">
      <c r="A6" s="210" t="s">
        <v>1454</v>
      </c>
      <c r="B6" t="s">
        <v>1460</v>
      </c>
      <c r="H6" t="s">
        <v>1460</v>
      </c>
      <c r="J6" t="s">
        <v>1464</v>
      </c>
    </row>
    <row r="7" spans="1:11" ht="16.5" x14ac:dyDescent="0.3">
      <c r="A7" s="210" t="s">
        <v>1455</v>
      </c>
      <c r="B7" t="s">
        <v>1461</v>
      </c>
      <c r="D7" t="s">
        <v>1461</v>
      </c>
      <c r="F7" t="s">
        <v>1461</v>
      </c>
      <c r="H7" t="s">
        <v>1461</v>
      </c>
      <c r="J7" t="s">
        <v>1461</v>
      </c>
    </row>
    <row r="8" spans="1:11" ht="16.5" x14ac:dyDescent="0.3">
      <c r="A8" s="210" t="s">
        <v>895</v>
      </c>
      <c r="B8" t="s">
        <v>1465</v>
      </c>
      <c r="C8" t="s">
        <v>524</v>
      </c>
      <c r="D8" t="s">
        <v>1465</v>
      </c>
      <c r="E8" t="s">
        <v>524</v>
      </c>
      <c r="F8" t="s">
        <v>1465</v>
      </c>
      <c r="G8" t="s">
        <v>524</v>
      </c>
      <c r="H8" t="s">
        <v>1465</v>
      </c>
      <c r="I8" t="s">
        <v>524</v>
      </c>
      <c r="J8" t="s">
        <v>1465</v>
      </c>
      <c r="K8" t="s">
        <v>524</v>
      </c>
    </row>
    <row r="9" spans="1:11" ht="16.5" x14ac:dyDescent="0.25">
      <c r="A9" s="211" t="s">
        <v>1456</v>
      </c>
      <c r="B9">
        <v>0.5</v>
      </c>
      <c r="C9">
        <v>0.5</v>
      </c>
      <c r="D9">
        <v>0.52500000000000002</v>
      </c>
      <c r="E9">
        <v>0.52500000000000002</v>
      </c>
      <c r="H9">
        <v>1.0249999999999999</v>
      </c>
      <c r="I9">
        <v>1.0249999999999999</v>
      </c>
      <c r="K9">
        <v>0.79760472000000004</v>
      </c>
    </row>
    <row r="10" spans="1:11" ht="16.5" x14ac:dyDescent="0.25">
      <c r="A10" s="211" t="s">
        <v>1457</v>
      </c>
    </row>
    <row r="11" spans="1:11" ht="16.5" x14ac:dyDescent="0.25">
      <c r="A11" s="211" t="s">
        <v>896</v>
      </c>
    </row>
    <row r="12" spans="1:11" ht="16.5" x14ac:dyDescent="0.3">
      <c r="A12" s="210" t="s">
        <v>1458</v>
      </c>
    </row>
    <row r="13" spans="1:11" ht="16.5" x14ac:dyDescent="0.3">
      <c r="A13" s="210" t="s">
        <v>1435</v>
      </c>
      <c r="D13">
        <v>2.41</v>
      </c>
      <c r="E13">
        <v>2.41</v>
      </c>
      <c r="K13">
        <v>0.84862499999999996</v>
      </c>
    </row>
  </sheetData>
  <mergeCells count="16">
    <mergeCell ref="J4:K4"/>
    <mergeCell ref="A1:K1"/>
    <mergeCell ref="B4:C4"/>
    <mergeCell ref="D4:E4"/>
    <mergeCell ref="F4:G4"/>
    <mergeCell ref="H4:I4"/>
    <mergeCell ref="J2:K2"/>
    <mergeCell ref="B3:C3"/>
    <mergeCell ref="D3:E3"/>
    <mergeCell ref="F3:G3"/>
    <mergeCell ref="H3:I3"/>
    <mergeCell ref="J3:K3"/>
    <mergeCell ref="B2:C2"/>
    <mergeCell ref="D2:E2"/>
    <mergeCell ref="F2:G2"/>
    <mergeCell ref="H2:I2"/>
  </mergeCells>
  <phoneticPr fontId="3" type="noConversion"/>
  <pageMargins left="0.75" right="0.75" top="1" bottom="1" header="0.5" footer="0.5"/>
  <pageSetup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6:E15"/>
  <sheetViews>
    <sheetView showGridLines="0" workbookViewId="0">
      <selection activeCell="D7" sqref="D7"/>
    </sheetView>
  </sheetViews>
  <sheetFormatPr defaultRowHeight="15" x14ac:dyDescent="0.25"/>
  <cols>
    <col min="1" max="1" width="2.7109375" customWidth="1"/>
    <col min="2" max="2" width="4.7109375" customWidth="1"/>
    <col min="4" max="4" width="132.7109375" customWidth="1"/>
    <col min="5" max="5" width="9.28515625" customWidth="1"/>
  </cols>
  <sheetData>
    <row r="6" spans="2:5" x14ac:dyDescent="0.25">
      <c r="B6" s="1"/>
      <c r="C6" s="1"/>
      <c r="D6" s="1"/>
      <c r="E6" s="1"/>
    </row>
    <row r="7" spans="2:5" ht="16.5" x14ac:dyDescent="0.3">
      <c r="B7" s="31" t="str">
        <f>"Selected Project:  "&amp;BasicData!$E$12</f>
        <v>Selected Project:  Bosnia Herzegovina: Mainstreaming Karst Peatlands Conservation Concerns into Key Economic Sectors - KARST</v>
      </c>
      <c r="C7" s="1"/>
      <c r="D7" s="1"/>
      <c r="E7" s="1"/>
    </row>
    <row r="8" spans="2:5" hidden="1" x14ac:dyDescent="0.25">
      <c r="B8" s="1"/>
      <c r="C8" s="1"/>
      <c r="D8" s="1"/>
      <c r="E8" s="1"/>
    </row>
    <row r="9" spans="2:5" hidden="1" x14ac:dyDescent="0.25">
      <c r="B9" s="1"/>
      <c r="C9" s="1"/>
      <c r="D9" s="1"/>
      <c r="E9" s="1"/>
    </row>
    <row r="10" spans="2:5" s="3" customFormat="1" ht="20.25" x14ac:dyDescent="0.3">
      <c r="B10" s="282" t="s">
        <v>387</v>
      </c>
      <c r="C10" s="282"/>
      <c r="D10" s="282"/>
      <c r="E10" s="282"/>
    </row>
    <row r="11" spans="2:5" s="3" customFormat="1" ht="16.5" x14ac:dyDescent="0.3">
      <c r="B11" s="283"/>
      <c r="C11" s="283"/>
      <c r="D11" s="283"/>
      <c r="E11" s="283"/>
    </row>
    <row r="12" spans="2:5" s="3" customFormat="1" ht="16.5" x14ac:dyDescent="0.3">
      <c r="B12" s="2"/>
      <c r="C12" s="2"/>
      <c r="D12" s="117"/>
      <c r="E12" s="2"/>
    </row>
    <row r="13" spans="2:5" ht="132" x14ac:dyDescent="0.3">
      <c r="B13" s="2"/>
      <c r="C13" s="2"/>
      <c r="D13" s="118" t="s">
        <v>1809</v>
      </c>
      <c r="E13" s="2"/>
    </row>
    <row r="14" spans="2:5" ht="181.5" x14ac:dyDescent="0.3">
      <c r="B14" s="2"/>
      <c r="C14" s="2"/>
      <c r="D14" s="139" t="s">
        <v>1804</v>
      </c>
      <c r="E14" s="2"/>
    </row>
    <row r="15" spans="2:5" ht="16.5" x14ac:dyDescent="0.3">
      <c r="B15" s="2"/>
      <c r="C15" s="2"/>
      <c r="D15" s="2"/>
      <c r="E15" s="2"/>
    </row>
  </sheetData>
  <sheetProtection password="CA59" sheet="1" objects="1" scenarios="1"/>
  <mergeCells count="2">
    <mergeCell ref="B10:E10"/>
    <mergeCell ref="B11:E11"/>
  </mergeCells>
  <phoneticPr fontId="3" type="noConversion"/>
  <pageMargins left="0.75" right="0.75" top="1" bottom="1" header="0.5" footer="0.5"/>
  <pageSetup scale="80" orientation="portrait"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p:properties xmlns:p="http://schemas.microsoft.com/office/2006/metadata/properties" xmlns:xsi="http://www.w3.org/2001/XMLSchema-instance" xmlns:pc="http://schemas.microsoft.com/office/infopath/2007/PartnerControls">
  <documentManagement>
    <_dlc_DocId xmlns="f1161f5b-24a3-4c2d-bc81-44cb9325e8ee">ATLASPDC-3-1303</_dlc_DocId>
    <_dlc_DocIdUrl xmlns="f1161f5b-24a3-4c2d-bc81-44cb9325e8ee">
      <Url>https://info.undp.org/docs/pdc/_layouts/DocIdRedir.aspx?ID=ATLASPDC-3-1303</Url>
      <Description>ATLASPDC-3-1303</Description>
    </_dlc_DocIdUrl>
    <UNDPDocumentCategoryTaxHTField0 xmlns="1ed4137b-41b2-488b-8250-6d369ec27664">
      <Terms xmlns="http://schemas.microsoft.com/office/infopath/2007/PartnerControls"/>
    </UNDPDocumentCategoryTaxHTField0>
    <UNDPPublishedDate xmlns="f1161f5b-24a3-4c2d-bc81-44cb9325e8ee" xsi:nil="true"/>
    <PDC_x0020_Document_x0020_Category xmlns="f1161f5b-24a3-4c2d-bc81-44cb9325e8ee">Project</PDC_x0020_Document_x0020_Category>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Donor Report</TermName>
          <TermId xmlns="http://schemas.microsoft.com/office/infopath/2007/PartnerControls">632012e1-2edc-436c-bf11-0ed9e79cd8fe</TermId>
        </TermInfo>
      </Terms>
    </idff2b682fce4d0680503cd9036a3260>
    <o4086b1782a74105bb5269035bccc8e9 xmlns="f1161f5b-24a3-4c2d-bc81-44cb9325e8ee">
      <Terms xmlns="http://schemas.microsoft.com/office/infopath/2007/PartnerControls"/>
    </o4086b1782a74105bb5269035bccc8e9>
    <Project_x0020_Number xmlns="f1161f5b-24a3-4c2d-bc81-44cb9325e8ee">00049292</Project_x0020_Number>
    <Project_x0020_Manager xmlns="f1161f5b-24a3-4c2d-bc81-44cb9325e8ee" xsi:nil="true"/>
    <TaxCatchAll xmlns="1ed4137b-41b2-488b-8250-6d369ec27664">
      <Value>1224</Value>
      <Value>1111</Value>
      <Value>1</Value>
    </TaxCatchAll>
    <Outcome1 xmlns="f1161f5b-24a3-4c2d-bc81-44cb9325e8ee" xsi:nil="true"/>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BIH</TermName>
          <TermId xmlns="http://schemas.microsoft.com/office/infopath/2007/PartnerControls">d5746c13-d793-48c3-975d-cb1e743c116c</TermId>
        </TermInfo>
      </Terms>
    </gc6531b704974d528487414686b72f6f>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b6db62fdefd74bd188b0c1cc54de5bcf xmlns="1ed4137b-41b2-488b-8250-6d369ec27664">
      <Terms xmlns="http://schemas.microsoft.com/office/infopath/2007/PartnerControls"/>
    </b6db62fdefd74bd188b0c1cc54de5bcf>
    <UndpDocFormat xmlns="1ed4137b-41b2-488b-8250-6d369ec27664" xsi:nil="true"/>
    <UNDPCountryTaxHTField0 xmlns="1ed4137b-41b2-488b-8250-6d369ec27664">
      <Terms xmlns="http://schemas.microsoft.com/office/infopath/2007/PartnerControls"/>
    </UNDPCountryTaxHTField0>
    <UNDPSummary xmlns="f1161f5b-24a3-4c2d-bc81-44cb9325e8ee" xsi:nil="true"/>
    <UndpOUCode xmlns="1ed4137b-41b2-488b-8250-6d369ec27664">BIH</UndpOUCode>
    <UndpDocTypeMMTaxHTField0 xmlns="1ed4137b-41b2-488b-8250-6d369ec27664">
      <Terms xmlns="http://schemas.microsoft.com/office/infopath/2007/PartnerControls"/>
    </UndpDocTypeMMTaxHTField0>
    <_Publisher xmlns="http://schemas.microsoft.com/sharepoint/v3/fields" xsi:nil="true"/>
    <UNDPPOPPFunctionalArea xmlns="f1161f5b-24a3-4c2d-bc81-44cb9325e8ee">Programme and Project</UNDPPOPPFunctionalArea>
    <c4e2ab2cc9354bbf9064eeb465a566ea xmlns="1ed4137b-41b2-488b-8250-6d369ec27664">
      <Terms xmlns="http://schemas.microsoft.com/office/infopath/2007/PartnerControls"/>
    </c4e2ab2cc9354bbf9064eeb465a566ea>
    <UndpProjectNo xmlns="1ed4137b-41b2-488b-8250-6d369ec27664">00049292</UndpProjectNo>
    <UndpDocStatus xmlns="1ed4137b-41b2-488b-8250-6d369ec27664">Draft</UndpDocStatus>
    <UndpClassificationLevel xmlns="1ed4137b-41b2-488b-8250-6d369ec27664">Public</UndpClassificationLevel>
    <UndpIsTemplate xmlns="1ed4137b-41b2-488b-8250-6d369ec27664">No</UndpIsTemplate>
    <UndpDocID xmlns="1ed4137b-41b2-488b-8250-6d369ec27664" xsi:nil="true"/>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2C0DFA-2540-449E-B14D-05705381B1C2}"/>
</file>

<file path=customXml/itemProps2.xml><?xml version="1.0" encoding="utf-8"?>
<ds:datastoreItem xmlns:ds="http://schemas.openxmlformats.org/officeDocument/2006/customXml" ds:itemID="{946EB3FA-6EC0-4670-80DB-859A4F97AE6E}"/>
</file>

<file path=customXml/itemProps3.xml><?xml version="1.0" encoding="utf-8"?>
<ds:datastoreItem xmlns:ds="http://schemas.openxmlformats.org/officeDocument/2006/customXml" ds:itemID="{24139703-519C-4F6B-BCFE-296E733E5AFE}"/>
</file>

<file path=customXml/itemProps4.xml><?xml version="1.0" encoding="utf-8"?>
<ds:datastoreItem xmlns:ds="http://schemas.openxmlformats.org/officeDocument/2006/customXml" ds:itemID="{A9EC07E6-BB94-45B3-9E80-A2BCBE997C6C}"/>
</file>

<file path=customXml/itemProps5.xml><?xml version="1.0" encoding="utf-8"?>
<ds:datastoreItem xmlns:ds="http://schemas.openxmlformats.org/officeDocument/2006/customXml" ds:itemID="{3B795C2A-AE0D-4B3B-ACF9-48BE72AEFF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0.list</vt:lpstr>
      <vt:lpstr>0.rpt1</vt:lpstr>
      <vt:lpstr>0.rpt2</vt:lpstr>
      <vt:lpstr>0.rpt3</vt:lpstr>
      <vt:lpstr>0rpt3Obj</vt:lpstr>
      <vt:lpstr>0rpt3Risk</vt:lpstr>
      <vt:lpstr>0rpt3Fin</vt:lpstr>
      <vt:lpstr>0rpt3CoFin</vt:lpstr>
      <vt:lpstr>Welcome</vt:lpstr>
      <vt:lpstr>General Guidance</vt:lpstr>
      <vt:lpstr>BasicData</vt:lpstr>
      <vt:lpstr>RTA</vt:lpstr>
      <vt:lpstr>UNDP CO</vt:lpstr>
      <vt:lpstr>DO</vt:lpstr>
      <vt:lpstr>DORating</vt:lpstr>
      <vt:lpstr>DOActionPlan</vt:lpstr>
      <vt:lpstr>IP</vt:lpstr>
      <vt:lpstr>IPRating</vt:lpstr>
      <vt:lpstr>IPActionPlan</vt:lpstr>
      <vt:lpstr>CriticalRisk</vt:lpstr>
      <vt:lpstr>Adjustments</vt:lpstr>
      <vt:lpstr>Finance</vt:lpstr>
      <vt:lpstr>Procurement</vt:lpstr>
      <vt:lpstr>AddFin</vt:lpstr>
      <vt:lpstr>PR</vt:lpstr>
      <vt:lpstr>Partnerships</vt:lpstr>
      <vt:lpstr>Evaluation</vt:lpstr>
      <vt:lpstr>Gender</vt:lpstr>
      <vt:lpstr>BD Intro</vt:lpstr>
      <vt:lpstr>0rpt3OverInfo1A</vt:lpstr>
      <vt:lpstr>0rpt3ProtArea</vt:lpstr>
      <vt:lpstr>OverInfo1</vt:lpstr>
      <vt:lpstr>OverInfo2</vt:lpstr>
      <vt:lpstr>ProtArea</vt:lpstr>
      <vt:lpstr>Mainstream</vt:lpstr>
      <vt:lpstr>Annex3</vt:lpstr>
      <vt:lpstr>Annex4</vt:lpstr>
      <vt:lpstr>_rpt3</vt:lpstr>
      <vt:lpstr>Outcomes</vt:lpstr>
      <vt:lpstr>Outcomes1</vt:lpstr>
      <vt:lpstr>Outcomes2</vt:lpstr>
      <vt:lpstr>OutcomesIP</vt:lpstr>
      <vt:lpstr>OutcomesIP1</vt:lpstr>
      <vt:lpstr>OutcomesIP2</vt:lpstr>
      <vt:lpstr>AddFin!Print_Area</vt:lpstr>
      <vt:lpstr>Adjustments!Print_Area</vt:lpstr>
      <vt:lpstr>BasicData!Print_Area</vt:lpstr>
      <vt:lpstr>CriticalRisk!Print_Area</vt:lpstr>
      <vt:lpstr>DOActionPlan!Print_Area</vt:lpstr>
      <vt:lpstr>DORating!Print_Area</vt:lpstr>
      <vt:lpstr>Evaluation!Print_Area</vt:lpstr>
      <vt:lpstr>Finance!Print_Area</vt:lpstr>
      <vt:lpstr>IP!Print_Area</vt:lpstr>
      <vt:lpstr>IPActionPlan!Print_Area</vt:lpstr>
      <vt:lpstr>IPRating!Print_Area</vt:lpstr>
      <vt:lpstr>Partnerships!Print_Area</vt:lpstr>
      <vt:lpstr>PR!Print_Area</vt:lpstr>
      <vt:lpstr>Procurement!Print_Area</vt:lpstr>
      <vt:lpstr>RTA!Print_Area</vt:lpstr>
      <vt:lpstr>'UNDP CO'!Print_Area</vt:lpstr>
      <vt:lpstr>Finance!Print_Titles</vt:lpstr>
      <vt:lpstr>Procurement!Print_Titles</vt:lpstr>
      <vt:lpstr>IPRating!Prog</vt:lpstr>
    </vt:vector>
  </TitlesOfParts>
  <Company>AGOffice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Implementation Report</dc:title>
  <dc:subject/>
  <dc:creator>AGOffice</dc:creator>
  <cp:lastModifiedBy>Nadezda Liscakova</cp:lastModifiedBy>
  <cp:lastPrinted>2010-07-28T12:40:15Z</cp:lastPrinted>
  <dcterms:created xsi:type="dcterms:W3CDTF">2009-06-15T11:57:40Z</dcterms:created>
  <dcterms:modified xsi:type="dcterms:W3CDTF">2012-08-13T09:27:38Z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b7d82780-da8e-4a7e-b7b3-490587cd1f7d</vt:lpwstr>
  </property>
  <property fmtid="{D5CDD505-2E9C-101B-9397-08002B2CF9AE}" pid="3" name="ContentTypeId">
    <vt:lpwstr>0x010100F075C04BA242A84ABD3293E3AD35CDA400AB50428DC784B44FAACCAA5FAE40C0590045B5E632B552204ABF0E616DD66BDA0F</vt:lpwstr>
  </property>
  <property fmtid="{D5CDD505-2E9C-101B-9397-08002B2CF9AE}" pid="5" name="Unit">
    <vt:lpwstr/>
  </property>
  <property fmtid="{D5CDD505-2E9C-101B-9397-08002B2CF9AE}" pid="6" name="UNDPFocusAreas">
    <vt:lpwstr/>
  </property>
  <property fmtid="{D5CDD505-2E9C-101B-9397-08002B2CF9AE}" pid="8" name="Operating Unit0">
    <vt:lpwstr>1224;#BIH|d5746c13-d793-48c3-975d-cb1e743c116c</vt:lpwstr>
  </property>
  <property fmtid="{D5CDD505-2E9C-101B-9397-08002B2CF9AE}" pid="9" name="Atlas_x0020_Document_x0020_Type">
    <vt:lpwstr>237;#Donor Report|1721730c-4059-4c70-9961-19247f3f89af</vt:lpwstr>
  </property>
  <property fmtid="{D5CDD505-2E9C-101B-9397-08002B2CF9AE}" pid="10" name="Atlas_x0020_Document_x0020_Status">
    <vt:lpwstr/>
  </property>
  <property fmtid="{D5CDD505-2E9C-101B-9397-08002B2CF9AE}" pid="11" name="UNDPDocumentCategory">
    <vt:lpwstr/>
  </property>
  <property fmtid="{D5CDD505-2E9C-101B-9397-08002B2CF9AE}" pid="13" name="UN Languages">
    <vt:lpwstr>1;#English|7f98b732-4b5b-4b70-ba90-a0eff09b5d2d</vt:lpwstr>
  </property>
  <property fmtid="{D5CDD505-2E9C-101B-9397-08002B2CF9AE}" pid="15" name="Atlas Document Status">
    <vt:lpwstr/>
  </property>
  <property fmtid="{D5CDD505-2E9C-101B-9397-08002B2CF9AE}" pid="16" name="Atlas Document Type">
    <vt:lpwstr>1111;#Donor Report|632012e1-2edc-436c-bf11-0ed9e79cd8fe</vt:lpwstr>
  </property>
  <property fmtid="{D5CDD505-2E9C-101B-9397-08002B2CF9AE}" pid="17" name="UNDPCountry">
    <vt:lpwstr/>
  </property>
  <property fmtid="{D5CDD505-2E9C-101B-9397-08002B2CF9AE}" pid="18" name="UndpDocTypeMM">
    <vt:lpwstr/>
  </property>
  <property fmtid="{D5CDD505-2E9C-101B-9397-08002B2CF9AE}" pid="19" name="UnitTaxHTField0">
    <vt:lpwstr/>
  </property>
  <property fmtid="{D5CDD505-2E9C-101B-9397-08002B2CF9AE}" pid="20" name="UndpUnitMM">
    <vt:lpwstr/>
  </property>
  <property fmtid="{D5CDD505-2E9C-101B-9397-08002B2CF9AE}" pid="21" name="eRegFilingCodeMM">
    <vt:lpwstr/>
  </property>
  <property fmtid="{D5CDD505-2E9C-101B-9397-08002B2CF9AE}" pid="22" name="DocumentSetDescription">
    <vt:lpwstr/>
  </property>
  <property fmtid="{D5CDD505-2E9C-101B-9397-08002B2CF9AE}" pid="23" name="URL">
    <vt:lpwstr/>
  </property>
</Properties>
</file>